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filterPrivacy="1" codeName="ThisWorkbook" autoCompressPictures="0"/>
  <xr:revisionPtr revIDLastSave="0" documentId="13_ncr:1_{46A7FF61-BF3E-4356-9616-E8B7B651973D}" xr6:coauthVersionLast="46" xr6:coauthVersionMax="46" xr10:uidLastSave="{00000000-0000-0000-0000-000000000000}"/>
  <bookViews>
    <workbookView xWindow="-108" yWindow="-108" windowWidth="23256" windowHeight="12576" tabRatio="788" xr2:uid="{00000000-000D-0000-FFFF-FFFF00000000}"/>
  </bookViews>
  <sheets>
    <sheet name="Cover" sheetId="26" r:id="rId1"/>
    <sheet name="January" sheetId="14" r:id="rId2"/>
    <sheet name="February" sheetId="15" r:id="rId3"/>
    <sheet name="March" sheetId="16" r:id="rId4"/>
    <sheet name="April" sheetId="17" r:id="rId5"/>
    <sheet name="May" sheetId="18" r:id="rId6"/>
    <sheet name="June" sheetId="19" r:id="rId7"/>
    <sheet name="July" sheetId="20" r:id="rId8"/>
    <sheet name="August" sheetId="21" r:id="rId9"/>
    <sheet name="September" sheetId="22" r:id="rId10"/>
    <sheet name="October" sheetId="23" r:id="rId11"/>
    <sheet name="November" sheetId="24" r:id="rId12"/>
    <sheet name="December" sheetId="25" r:id="rId13"/>
  </sheets>
  <definedNames>
    <definedName name="CalendarYear">January!$P$3</definedName>
    <definedName name="ColumnTitleRegion1..H12.1">January!$B$2</definedName>
    <definedName name="ColumnTitleRegion1..H12.10">October!$B$2</definedName>
    <definedName name="ColumnTitleRegion1..H12.11">November!$B$2</definedName>
    <definedName name="ColumnTitleRegion1..H12.12">December!$B$2</definedName>
    <definedName name="ColumnTitleRegion1..H12.2">February!$B$2</definedName>
    <definedName name="ColumnTitleRegion1..H12.3">March!$B$2</definedName>
    <definedName name="ColumnTitleRegion1..H12.4">April!$B$2</definedName>
    <definedName name="ColumnTitleRegion1..H12.5">May!$B$2</definedName>
    <definedName name="ColumnTitleRegion1..H12.6">June!$B$2</definedName>
    <definedName name="ColumnTitleRegion1..H12.7">July!$B$2</definedName>
    <definedName name="ColumnTitleRegion1..H12.8">August!$B$2</definedName>
    <definedName name="ColumnTitleRegion1..H12.9">September!$B$2</definedName>
    <definedName name="ColumnTitleRegion2..C14.1">January!$B$2</definedName>
    <definedName name="ColumnTitleRegion2..C14.10">October!$B$2</definedName>
    <definedName name="ColumnTitleRegion2..C14.11">November!$B$2</definedName>
    <definedName name="ColumnTitleRegion2..C14.12">December!$B$2</definedName>
    <definedName name="ColumnTitleRegion2..C14.2">February!$B$2</definedName>
    <definedName name="ColumnTitleRegion2..C14.3">March!$B$2</definedName>
    <definedName name="ColumnTitleRegion2..C14.4">April!$B$2</definedName>
    <definedName name="ColumnTitleRegion2..C14.5">May!$B$2</definedName>
    <definedName name="ColumnTitleRegion2..C14.6">June!$B$2</definedName>
    <definedName name="ColumnTitleRegion2..C14.7">July!$B$2</definedName>
    <definedName name="ColumnTitleRegion2..C14.8">August!$B$2</definedName>
    <definedName name="ColumnTitleRegion2..C14.9">September!$B$2</definedName>
    <definedName name="DaysAndWeeks">{0,1,2,3,4,5,6} + {0;1;2;3;4;5}*7</definedName>
    <definedName name="_xlnm.Print_Area" localSheetId="0">Cover!$A$1:$N$39</definedName>
    <definedName name="_xlnm.Print_Area" localSheetId="1">January!$A$1:$H$14</definedName>
    <definedName name="WeekStart">January!$P$4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 l="1"/>
  <c r="B1" i="17" l="1"/>
  <c r="B1" i="19" l="1"/>
  <c r="B1" i="18"/>
  <c r="B1" i="21"/>
  <c r="B1" i="20"/>
  <c r="B1" i="23"/>
  <c r="B1" i="22"/>
  <c r="B1" i="25"/>
  <c r="B1" i="24"/>
  <c r="B1" i="16"/>
  <c r="B1" i="15"/>
  <c r="B1" i="14"/>
  <c r="B13" i="25" a="1"/>
  <c r="C13" i="25" s="1"/>
  <c r="B11" i="25" a="1"/>
  <c r="H11" i="25" s="1"/>
  <c r="B9" i="25" a="1"/>
  <c r="G9" i="25" s="1"/>
  <c r="B7" i="25" a="1"/>
  <c r="G7" i="25" s="1"/>
  <c r="B5" i="25" a="1"/>
  <c r="H5" i="25" s="1"/>
  <c r="B3" i="25" a="1"/>
  <c r="G3" i="25" s="1"/>
  <c r="G2" i="25" s="1"/>
  <c r="B13" i="24" a="1"/>
  <c r="C13" i="24" s="1"/>
  <c r="B11" i="24" a="1"/>
  <c r="H11" i="24" s="1"/>
  <c r="B9" i="24" a="1"/>
  <c r="G9" i="24" s="1"/>
  <c r="B7" i="24" a="1"/>
  <c r="G7" i="24" s="1"/>
  <c r="B5" i="24" a="1"/>
  <c r="H5" i="24" s="1"/>
  <c r="B3" i="24" a="1"/>
  <c r="G3" i="24" s="1"/>
  <c r="G2" i="24" s="1"/>
  <c r="B13" i="23" a="1"/>
  <c r="C13" i="23" s="1"/>
  <c r="B11" i="23" a="1"/>
  <c r="H11" i="23" s="1"/>
  <c r="B9" i="23" a="1"/>
  <c r="G9" i="23" s="1"/>
  <c r="B7" i="23" a="1"/>
  <c r="G7" i="23" s="1"/>
  <c r="B5" i="23" a="1"/>
  <c r="H5" i="23" s="1"/>
  <c r="B3" i="23" a="1"/>
  <c r="G3" i="23" s="1"/>
  <c r="G2" i="23" s="1"/>
  <c r="B13" i="22" a="1"/>
  <c r="C13" i="22" s="1"/>
  <c r="B11" i="22" a="1"/>
  <c r="H11" i="22" s="1"/>
  <c r="B9" i="22" a="1"/>
  <c r="G9" i="22" s="1"/>
  <c r="B7" i="22" a="1"/>
  <c r="H7" i="22" s="1"/>
  <c r="B5" i="22" a="1"/>
  <c r="G5" i="22" s="1"/>
  <c r="B3" i="22" a="1"/>
  <c r="H3" i="22" s="1"/>
  <c r="H2" i="22" s="1"/>
  <c r="B13" i="21" a="1"/>
  <c r="C13" i="21" s="1"/>
  <c r="B11" i="21" a="1"/>
  <c r="H11" i="21" s="1"/>
  <c r="B9" i="21" a="1"/>
  <c r="G9" i="21" s="1"/>
  <c r="B7" i="21" a="1"/>
  <c r="G7" i="21" s="1"/>
  <c r="B5" i="21" a="1"/>
  <c r="H5" i="21" s="1"/>
  <c r="B3" i="21" a="1"/>
  <c r="G3" i="21" s="1"/>
  <c r="G2" i="21" s="1"/>
  <c r="B13" i="20" a="1"/>
  <c r="C13" i="20" s="1"/>
  <c r="B11" i="20" a="1"/>
  <c r="H11" i="20" s="1"/>
  <c r="B9" i="20" a="1"/>
  <c r="G9" i="20" s="1"/>
  <c r="B7" i="20" a="1"/>
  <c r="H7" i="20" s="1"/>
  <c r="B5" i="20" a="1"/>
  <c r="G5" i="20" s="1"/>
  <c r="B3" i="20" a="1"/>
  <c r="E3" i="20" s="1"/>
  <c r="E2" i="20" s="1"/>
  <c r="B13" i="19" a="1"/>
  <c r="C13" i="19" s="1"/>
  <c r="B11" i="19" a="1"/>
  <c r="H11" i="19" s="1"/>
  <c r="B9" i="19" a="1"/>
  <c r="G9" i="19" s="1"/>
  <c r="B7" i="19" a="1"/>
  <c r="H7" i="19" s="1"/>
  <c r="B5" i="19" a="1"/>
  <c r="G5" i="19" s="1"/>
  <c r="B3" i="19" a="1"/>
  <c r="H3" i="19" s="1"/>
  <c r="H2" i="19" s="1"/>
  <c r="B13" i="18" a="1"/>
  <c r="C13" i="18" s="1"/>
  <c r="B11" i="18" a="1"/>
  <c r="G11" i="18" s="1"/>
  <c r="B9" i="18" a="1"/>
  <c r="G9" i="18" s="1"/>
  <c r="B7" i="18" a="1"/>
  <c r="G7" i="18" s="1"/>
  <c r="B5" i="18" a="1"/>
  <c r="G5" i="18" s="1"/>
  <c r="B3" i="18" a="1"/>
  <c r="G3" i="18" s="1"/>
  <c r="G2" i="18" s="1"/>
  <c r="B13" i="17" a="1"/>
  <c r="B13" i="17" s="1"/>
  <c r="B11" i="17" a="1"/>
  <c r="G11" i="17" s="1"/>
  <c r="B9" i="17" a="1"/>
  <c r="H9" i="17" s="1"/>
  <c r="B7" i="17" a="1"/>
  <c r="H7" i="17" s="1"/>
  <c r="B5" i="17" a="1"/>
  <c r="G5" i="17" s="1"/>
  <c r="B3" i="17" a="1"/>
  <c r="H3" i="17" s="1"/>
  <c r="H2" i="17" s="1"/>
  <c r="B13" i="16" a="1"/>
  <c r="C13" i="16" s="1"/>
  <c r="B11" i="16" a="1"/>
  <c r="H11" i="16" s="1"/>
  <c r="B9" i="16" a="1"/>
  <c r="G9" i="16" s="1"/>
  <c r="B7" i="16" a="1"/>
  <c r="H7" i="16" s="1"/>
  <c r="B5" i="16" a="1"/>
  <c r="G5" i="16" s="1"/>
  <c r="B3" i="16" a="1"/>
  <c r="H3" i="16" s="1"/>
  <c r="H2" i="16" s="1"/>
  <c r="B13" i="15" a="1"/>
  <c r="C13" i="15" s="1"/>
  <c r="B11" i="15" a="1"/>
  <c r="H11" i="15" s="1"/>
  <c r="B9" i="15" a="1"/>
  <c r="G9" i="15" s="1"/>
  <c r="B7" i="15" a="1"/>
  <c r="H7" i="15" s="1"/>
  <c r="B5" i="15" a="1"/>
  <c r="G5" i="15" s="1"/>
  <c r="B3" i="15" a="1"/>
  <c r="H3" i="15" s="1"/>
  <c r="H2" i="15" s="1"/>
  <c r="B7" i="18" l="1"/>
  <c r="B3" i="18"/>
  <c r="B11" i="18"/>
  <c r="F3" i="18"/>
  <c r="F2" i="18" s="1"/>
  <c r="F7" i="18"/>
  <c r="F11" i="18"/>
  <c r="D5" i="18"/>
  <c r="H5" i="18"/>
  <c r="D9" i="18"/>
  <c r="H9" i="18"/>
  <c r="D3" i="18"/>
  <c r="D2" i="18" s="1"/>
  <c r="H3" i="18"/>
  <c r="H2" i="18" s="1"/>
  <c r="B5" i="18"/>
  <c r="F5" i="18"/>
  <c r="D7" i="18"/>
  <c r="H7" i="18"/>
  <c r="B9" i="18"/>
  <c r="F9" i="18"/>
  <c r="D11" i="18"/>
  <c r="H11" i="18"/>
  <c r="B13" i="18"/>
  <c r="C5" i="25"/>
  <c r="E5" i="25"/>
  <c r="G5" i="25"/>
  <c r="C11" i="25"/>
  <c r="E11" i="25"/>
  <c r="G11" i="25"/>
  <c r="B3" i="25"/>
  <c r="D3" i="25"/>
  <c r="D2" i="25" s="1"/>
  <c r="F3" i="25"/>
  <c r="F2" i="25" s="1"/>
  <c r="H3" i="25"/>
  <c r="H2" i="25" s="1"/>
  <c r="B5" i="25"/>
  <c r="D5" i="25"/>
  <c r="F5" i="25"/>
  <c r="B7" i="25"/>
  <c r="D7" i="25"/>
  <c r="F7" i="25"/>
  <c r="H7" i="25"/>
  <c r="B9" i="25"/>
  <c r="D9" i="25"/>
  <c r="F9" i="25"/>
  <c r="H9" i="25"/>
  <c r="B11" i="25"/>
  <c r="D11" i="25"/>
  <c r="F11" i="25"/>
  <c r="B13" i="25"/>
  <c r="C3" i="25"/>
  <c r="C2" i="25" s="1"/>
  <c r="E3" i="25"/>
  <c r="E2" i="25" s="1"/>
  <c r="C7" i="25"/>
  <c r="E7" i="25"/>
  <c r="C9" i="25"/>
  <c r="E9" i="25"/>
  <c r="C5" i="24"/>
  <c r="E5" i="24"/>
  <c r="G5" i="24"/>
  <c r="C11" i="24"/>
  <c r="E11" i="24"/>
  <c r="G11" i="24"/>
  <c r="B3" i="24"/>
  <c r="D3" i="24"/>
  <c r="D2" i="24" s="1"/>
  <c r="F3" i="24"/>
  <c r="F2" i="24" s="1"/>
  <c r="H3" i="24"/>
  <c r="H2" i="24" s="1"/>
  <c r="B5" i="24"/>
  <c r="D5" i="24"/>
  <c r="F5" i="24"/>
  <c r="B7" i="24"/>
  <c r="D7" i="24"/>
  <c r="F7" i="24"/>
  <c r="H7" i="24"/>
  <c r="B9" i="24"/>
  <c r="D9" i="24"/>
  <c r="F9" i="24"/>
  <c r="H9" i="24"/>
  <c r="B11" i="24"/>
  <c r="D11" i="24"/>
  <c r="F11" i="24"/>
  <c r="B13" i="24"/>
  <c r="C3" i="24"/>
  <c r="C2" i="24" s="1"/>
  <c r="E3" i="24"/>
  <c r="E2" i="24" s="1"/>
  <c r="C7" i="24"/>
  <c r="E7" i="24"/>
  <c r="C9" i="24"/>
  <c r="E9" i="24"/>
  <c r="C5" i="23"/>
  <c r="E5" i="23"/>
  <c r="G5" i="23"/>
  <c r="C11" i="23"/>
  <c r="E11" i="23"/>
  <c r="G11" i="23"/>
  <c r="B3" i="23"/>
  <c r="D3" i="23"/>
  <c r="D2" i="23" s="1"/>
  <c r="F3" i="23"/>
  <c r="F2" i="23" s="1"/>
  <c r="H3" i="23"/>
  <c r="H2" i="23" s="1"/>
  <c r="B5" i="23"/>
  <c r="D5" i="23"/>
  <c r="F5" i="23"/>
  <c r="B7" i="23"/>
  <c r="D7" i="23"/>
  <c r="F7" i="23"/>
  <c r="H7" i="23"/>
  <c r="B9" i="23"/>
  <c r="D9" i="23"/>
  <c r="F9" i="23"/>
  <c r="H9" i="23"/>
  <c r="B11" i="23"/>
  <c r="D11" i="23"/>
  <c r="F11" i="23"/>
  <c r="B13" i="23"/>
  <c r="C3" i="23"/>
  <c r="C2" i="23" s="1"/>
  <c r="E3" i="23"/>
  <c r="E2" i="23" s="1"/>
  <c r="C7" i="23"/>
  <c r="E7" i="23"/>
  <c r="C9" i="23"/>
  <c r="E9" i="23"/>
  <c r="C3" i="22"/>
  <c r="C2" i="22" s="1"/>
  <c r="E3" i="22"/>
  <c r="E2" i="22" s="1"/>
  <c r="G3" i="22"/>
  <c r="G2" i="22" s="1"/>
  <c r="C7" i="22"/>
  <c r="E7" i="22"/>
  <c r="G7" i="22"/>
  <c r="C11" i="22"/>
  <c r="E11" i="22"/>
  <c r="G11" i="22"/>
  <c r="B3" i="22"/>
  <c r="D3" i="22"/>
  <c r="D2" i="22" s="1"/>
  <c r="F3" i="22"/>
  <c r="F2" i="22" s="1"/>
  <c r="B5" i="22"/>
  <c r="D5" i="22"/>
  <c r="F5" i="22"/>
  <c r="H5" i="22"/>
  <c r="B7" i="22"/>
  <c r="D7" i="22"/>
  <c r="F7" i="22"/>
  <c r="B9" i="22"/>
  <c r="D9" i="22"/>
  <c r="F9" i="22"/>
  <c r="H9" i="22"/>
  <c r="B11" i="22"/>
  <c r="D11" i="22"/>
  <c r="F11" i="22"/>
  <c r="B13" i="22"/>
  <c r="C5" i="22"/>
  <c r="E5" i="22"/>
  <c r="C9" i="22"/>
  <c r="E9" i="22"/>
  <c r="C5" i="21"/>
  <c r="E5" i="21"/>
  <c r="G5" i="21"/>
  <c r="C11" i="21"/>
  <c r="E11" i="21"/>
  <c r="G11" i="21"/>
  <c r="B3" i="21"/>
  <c r="D3" i="21"/>
  <c r="D2" i="21" s="1"/>
  <c r="F3" i="21"/>
  <c r="F2" i="21" s="1"/>
  <c r="H3" i="21"/>
  <c r="H2" i="21" s="1"/>
  <c r="B5" i="21"/>
  <c r="D5" i="21"/>
  <c r="F5" i="21"/>
  <c r="B7" i="21"/>
  <c r="D7" i="21"/>
  <c r="F7" i="21"/>
  <c r="H7" i="21"/>
  <c r="B9" i="21"/>
  <c r="D9" i="21"/>
  <c r="F9" i="21"/>
  <c r="H9" i="21"/>
  <c r="B11" i="21"/>
  <c r="D11" i="21"/>
  <c r="F11" i="21"/>
  <c r="B13" i="21"/>
  <c r="C3" i="21"/>
  <c r="C2" i="21" s="1"/>
  <c r="E3" i="21"/>
  <c r="E2" i="21" s="1"/>
  <c r="C7" i="21"/>
  <c r="E7" i="21"/>
  <c r="C9" i="21"/>
  <c r="E9" i="21"/>
  <c r="C3" i="20"/>
  <c r="C2" i="20" s="1"/>
  <c r="G3" i="20"/>
  <c r="G2" i="20" s="1"/>
  <c r="C7" i="20"/>
  <c r="E7" i="20"/>
  <c r="G7" i="20"/>
  <c r="C11" i="20"/>
  <c r="E11" i="20"/>
  <c r="G11" i="20"/>
  <c r="B3" i="20"/>
  <c r="D3" i="20"/>
  <c r="D2" i="20" s="1"/>
  <c r="F3" i="20"/>
  <c r="F2" i="20" s="1"/>
  <c r="H3" i="20"/>
  <c r="H2" i="20" s="1"/>
  <c r="B5" i="20"/>
  <c r="D5" i="20"/>
  <c r="F5" i="20"/>
  <c r="H5" i="20"/>
  <c r="B7" i="20"/>
  <c r="D7" i="20"/>
  <c r="F7" i="20"/>
  <c r="B9" i="20"/>
  <c r="D9" i="20"/>
  <c r="F9" i="20"/>
  <c r="H9" i="20"/>
  <c r="B11" i="20"/>
  <c r="D11" i="20"/>
  <c r="F11" i="20"/>
  <c r="B13" i="20"/>
  <c r="C5" i="20"/>
  <c r="E5" i="20"/>
  <c r="C9" i="20"/>
  <c r="E9" i="20"/>
  <c r="C3" i="19"/>
  <c r="C2" i="19" s="1"/>
  <c r="E3" i="19"/>
  <c r="E2" i="19" s="1"/>
  <c r="G3" i="19"/>
  <c r="G2" i="19" s="1"/>
  <c r="C7" i="19"/>
  <c r="E7" i="19"/>
  <c r="G7" i="19"/>
  <c r="C11" i="19"/>
  <c r="E11" i="19"/>
  <c r="G11" i="19"/>
  <c r="B3" i="19"/>
  <c r="D3" i="19"/>
  <c r="D2" i="19" s="1"/>
  <c r="F3" i="19"/>
  <c r="F2" i="19" s="1"/>
  <c r="B5" i="19"/>
  <c r="D5" i="19"/>
  <c r="F5" i="19"/>
  <c r="H5" i="19"/>
  <c r="B7" i="19"/>
  <c r="D7" i="19"/>
  <c r="F7" i="19"/>
  <c r="B9" i="19"/>
  <c r="D9" i="19"/>
  <c r="F9" i="19"/>
  <c r="H9" i="19"/>
  <c r="B11" i="19"/>
  <c r="D11" i="19"/>
  <c r="F11" i="19"/>
  <c r="B13" i="19"/>
  <c r="C5" i="19"/>
  <c r="E5" i="19"/>
  <c r="C9" i="19"/>
  <c r="E9" i="19"/>
  <c r="C3" i="18"/>
  <c r="C2" i="18" s="1"/>
  <c r="E3" i="18"/>
  <c r="E2" i="18" s="1"/>
  <c r="C5" i="18"/>
  <c r="E5" i="18"/>
  <c r="C7" i="18"/>
  <c r="E7" i="18"/>
  <c r="C9" i="18"/>
  <c r="E9" i="18"/>
  <c r="C11" i="18"/>
  <c r="E11" i="18"/>
  <c r="C3" i="17"/>
  <c r="C2" i="17" s="1"/>
  <c r="E3" i="17"/>
  <c r="E2" i="17" s="1"/>
  <c r="G3" i="17"/>
  <c r="G2" i="17" s="1"/>
  <c r="C7" i="17"/>
  <c r="E7" i="17"/>
  <c r="G7" i="17"/>
  <c r="C9" i="17"/>
  <c r="E9" i="17"/>
  <c r="G9" i="17"/>
  <c r="C13" i="17"/>
  <c r="B3" i="17"/>
  <c r="D3" i="17"/>
  <c r="D2" i="17" s="1"/>
  <c r="F3" i="17"/>
  <c r="F2" i="17" s="1"/>
  <c r="B5" i="17"/>
  <c r="D5" i="17"/>
  <c r="F5" i="17"/>
  <c r="H5" i="17"/>
  <c r="B7" i="17"/>
  <c r="D7" i="17"/>
  <c r="F7" i="17"/>
  <c r="B9" i="17"/>
  <c r="D9" i="17"/>
  <c r="F9" i="17"/>
  <c r="B11" i="17"/>
  <c r="D11" i="17"/>
  <c r="F11" i="17"/>
  <c r="H11" i="17"/>
  <c r="C5" i="17"/>
  <c r="E5" i="17"/>
  <c r="C11" i="17"/>
  <c r="E11" i="17"/>
  <c r="C3" i="16"/>
  <c r="C2" i="16" s="1"/>
  <c r="E3" i="16"/>
  <c r="E2" i="16" s="1"/>
  <c r="G3" i="16"/>
  <c r="G2" i="16" s="1"/>
  <c r="C7" i="16"/>
  <c r="E7" i="16"/>
  <c r="G7" i="16"/>
  <c r="C11" i="16"/>
  <c r="E11" i="16"/>
  <c r="G11" i="16"/>
  <c r="B3" i="16"/>
  <c r="D3" i="16"/>
  <c r="D2" i="16" s="1"/>
  <c r="F3" i="16"/>
  <c r="F2" i="16" s="1"/>
  <c r="B5" i="16"/>
  <c r="D5" i="16"/>
  <c r="F5" i="16"/>
  <c r="H5" i="16"/>
  <c r="B7" i="16"/>
  <c r="D7" i="16"/>
  <c r="F7" i="16"/>
  <c r="B9" i="16"/>
  <c r="D9" i="16"/>
  <c r="F9" i="16"/>
  <c r="H9" i="16"/>
  <c r="B11" i="16"/>
  <c r="D11" i="16"/>
  <c r="F11" i="16"/>
  <c r="B13" i="16"/>
  <c r="C5" i="16"/>
  <c r="E5" i="16"/>
  <c r="C9" i="16"/>
  <c r="E9" i="16"/>
  <c r="C3" i="15"/>
  <c r="C2" i="15" s="1"/>
  <c r="E3" i="15"/>
  <c r="E2" i="15" s="1"/>
  <c r="G3" i="15"/>
  <c r="G2" i="15" s="1"/>
  <c r="C7" i="15"/>
  <c r="E7" i="15"/>
  <c r="G7" i="15"/>
  <c r="C11" i="15"/>
  <c r="E11" i="15"/>
  <c r="G11" i="15"/>
  <c r="B3" i="15"/>
  <c r="D3" i="15"/>
  <c r="D2" i="15" s="1"/>
  <c r="F3" i="15"/>
  <c r="F2" i="15" s="1"/>
  <c r="B5" i="15"/>
  <c r="D5" i="15"/>
  <c r="F5" i="15"/>
  <c r="H5" i="15"/>
  <c r="B7" i="15"/>
  <c r="D7" i="15"/>
  <c r="F7" i="15"/>
  <c r="B9" i="15"/>
  <c r="D9" i="15"/>
  <c r="F9" i="15"/>
  <c r="H9" i="15"/>
  <c r="B11" i="15"/>
  <c r="D11" i="15"/>
  <c r="F11" i="15"/>
  <c r="B13" i="15"/>
  <c r="C5" i="15"/>
  <c r="E5" i="15"/>
  <c r="C9" i="15"/>
  <c r="E9" i="15"/>
  <c r="B2" i="14"/>
  <c r="B13" i="14" l="1" a="1"/>
  <c r="C13" i="14" s="1"/>
  <c r="B11" i="14" a="1"/>
  <c r="C11" i="14" s="1"/>
  <c r="B9" i="14" a="1"/>
  <c r="B9" i="14" s="1"/>
  <c r="B7" i="14" a="1"/>
  <c r="B7" i="14" s="1"/>
  <c r="B5" i="14" a="1"/>
  <c r="B5" i="14" s="1"/>
  <c r="B3" i="14" a="1"/>
  <c r="B3" i="14" s="1"/>
  <c r="E5" i="14" l="1"/>
  <c r="G5" i="14"/>
  <c r="C5" i="14"/>
  <c r="G9" i="14"/>
  <c r="E9" i="14"/>
  <c r="C9" i="14"/>
  <c r="H5" i="14"/>
  <c r="F5" i="14"/>
  <c r="D5" i="14"/>
  <c r="G7" i="14"/>
  <c r="C7" i="14"/>
  <c r="H9" i="14"/>
  <c r="F9" i="14"/>
  <c r="D9" i="14"/>
  <c r="E7" i="14"/>
  <c r="B13" i="14"/>
  <c r="H11" i="14"/>
  <c r="F11" i="14"/>
  <c r="D11" i="14"/>
  <c r="B11" i="14"/>
  <c r="G11" i="14"/>
  <c r="E11" i="14"/>
  <c r="H7" i="14"/>
  <c r="F7" i="14"/>
  <c r="D7" i="14"/>
  <c r="G3" i="14"/>
  <c r="G2" i="14" s="1"/>
  <c r="E3" i="14"/>
  <c r="E2" i="14" s="1"/>
  <c r="C3" i="14"/>
  <c r="C2" i="14" s="1"/>
  <c r="H3" i="14"/>
  <c r="H2" i="14" s="1"/>
  <c r="F3" i="14"/>
  <c r="F2" i="14" s="1"/>
  <c r="D3" i="14"/>
  <c r="D2" i="14" s="1"/>
</calcChain>
</file>

<file path=xl/sharedStrings.xml><?xml version="1.0" encoding="utf-8"?>
<sst xmlns="http://schemas.openxmlformats.org/spreadsheetml/2006/main" count="265" uniqueCount="48">
  <si>
    <t>SUNDAY</t>
  </si>
  <si>
    <t>Notes</t>
  </si>
  <si>
    <t>Year</t>
  </si>
  <si>
    <t>Week Start</t>
  </si>
  <si>
    <t>Calendar Settings</t>
  </si>
  <si>
    <t>Annual Church Organizational Meeting</t>
  </si>
  <si>
    <t>Bishop's Pastoral Anniversary Celebration</t>
  </si>
  <si>
    <t>Bishop's Pastoral Anniversary Celebration CLIMAX</t>
  </si>
  <si>
    <t>Annual Church Anniversary  CLIMAX at 5:00pm</t>
  </si>
  <si>
    <t>Annual Leadership Organizational Meeting via ZOOM</t>
  </si>
  <si>
    <r>
      <t>NTT Salad Festival 5:00pm</t>
    </r>
    <r>
      <rPr>
        <b/>
        <i/>
        <sz val="10"/>
        <color theme="1" tint="0.34998626667073579"/>
        <rFont val="Lucida Sans"/>
        <family val="2"/>
        <scheme val="minor"/>
      </rPr>
      <t xml:space="preserve"> (Sis Beverly Edwards)</t>
    </r>
  </si>
  <si>
    <r>
      <t xml:space="preserve">NTT Leadership Experience Conference  </t>
    </r>
    <r>
      <rPr>
        <b/>
        <i/>
        <sz val="11"/>
        <color theme="1" tint="0.34998626667073579"/>
        <rFont val="Lucida Sans"/>
        <family val="2"/>
        <scheme val="minor"/>
      </rPr>
      <t>Foxwoods Conference Center</t>
    </r>
    <r>
      <rPr>
        <b/>
        <sz val="11"/>
        <color theme="1" tint="0.34998626667073579"/>
        <rFont val="Lucida Sans"/>
        <family val="2"/>
        <scheme val="minor"/>
      </rPr>
      <t xml:space="preserve"> (Oct 8-9)</t>
    </r>
  </si>
  <si>
    <t xml:space="preserve">NTT &amp; Wilson Memorial Team Church Fellowship </t>
  </si>
  <si>
    <r>
      <t xml:space="preserve">Bishop's </t>
    </r>
    <r>
      <rPr>
        <b/>
        <i/>
        <sz val="11"/>
        <color theme="1" tint="0.34998626667073579"/>
        <rFont val="Lucida Sans"/>
        <family val="2"/>
        <scheme val="minor"/>
      </rPr>
      <t>Memphis Drive</t>
    </r>
    <r>
      <rPr>
        <b/>
        <sz val="11"/>
        <color theme="1" tint="0.34998626667073579"/>
        <rFont val="Lucida Sans"/>
        <family val="2"/>
        <scheme val="minor"/>
      </rPr>
      <t xml:space="preserve"> Celebration</t>
    </r>
  </si>
  <si>
    <r>
      <t xml:space="preserve">Bishop's Memphis Drive Luncheon </t>
    </r>
    <r>
      <rPr>
        <b/>
        <i/>
        <sz val="11"/>
        <color theme="1" tint="0.34998626667073579"/>
        <rFont val="Lucida Sans"/>
        <family val="2"/>
        <scheme val="minor"/>
      </rPr>
      <t>Outback Steakhouse</t>
    </r>
  </si>
  <si>
    <t>Annual Usher Board Anniversary</t>
  </si>
  <si>
    <t>Thanksgiving Day</t>
  </si>
  <si>
    <r>
      <rPr>
        <b/>
        <i/>
        <sz val="11"/>
        <color theme="1" tint="0.34998626667073579"/>
        <rFont val="Lucida Sans"/>
        <family val="2"/>
        <scheme val="minor"/>
      </rPr>
      <t>Deacon Eddie Estes</t>
    </r>
    <r>
      <rPr>
        <b/>
        <sz val="11"/>
        <color theme="1" tint="0.34998626667073579"/>
        <rFont val="Lucida Sans"/>
        <family val="2"/>
        <charset val="238"/>
        <scheme val="minor"/>
      </rPr>
      <t xml:space="preserve"> Men's Fellowship Breakfast</t>
    </r>
  </si>
  <si>
    <r>
      <rPr>
        <b/>
        <i/>
        <sz val="11"/>
        <color theme="1" tint="0.34998626667073579"/>
        <rFont val="Lucida Sans"/>
        <family val="2"/>
        <scheme val="minor"/>
      </rPr>
      <t>Mother Sadie L. Brewer</t>
    </r>
    <r>
      <rPr>
        <b/>
        <sz val="11"/>
        <color theme="1" tint="0.34998626667073579"/>
        <rFont val="Lucida Sans"/>
        <family val="2"/>
        <charset val="238"/>
        <scheme val="minor"/>
      </rPr>
      <t xml:space="preserve"> Trip @ The World</t>
    </r>
  </si>
  <si>
    <t>Annual Founder's Day</t>
  </si>
  <si>
    <t>Men's Dept. Annual  Day</t>
  </si>
  <si>
    <t>Memorial Day</t>
  </si>
  <si>
    <r>
      <t xml:space="preserve">NTT Leadership Experience - Thimble Island </t>
    </r>
    <r>
      <rPr>
        <b/>
        <i/>
        <sz val="10"/>
        <color theme="8"/>
        <rFont val="Lucida Sans"/>
        <family val="2"/>
      </rPr>
      <t>(to be rescheduled)</t>
    </r>
  </si>
  <si>
    <t>NTT Church Worship Trip w/Pastor Glennie Burch</t>
  </si>
  <si>
    <t>Youth Dept. Annual Day</t>
  </si>
  <si>
    <r>
      <t>NTT Church  Deacon William Barnes Annual Cookout</t>
    </r>
    <r>
      <rPr>
        <b/>
        <sz val="9"/>
        <color theme="1" tint="0.34998626667073579"/>
        <rFont val="Lucida Sans"/>
        <family val="2"/>
        <scheme val="minor"/>
      </rPr>
      <t xml:space="preserve"> </t>
    </r>
    <r>
      <rPr>
        <b/>
        <sz val="9"/>
        <color theme="8"/>
        <rFont val="Lucida Sans"/>
        <family val="2"/>
        <scheme val="minor"/>
      </rPr>
      <t>(Tentative Date)</t>
    </r>
  </si>
  <si>
    <t>Labor Day</t>
  </si>
  <si>
    <t>Women's Dept. Annual Day</t>
  </si>
  <si>
    <t>Columbus Day</t>
  </si>
  <si>
    <t>Election Day</t>
  </si>
  <si>
    <t>Veteran's Day</t>
  </si>
  <si>
    <t>Christmas Eve</t>
  </si>
  <si>
    <t>Christmas Day</t>
  </si>
  <si>
    <t>New Year's Day</t>
  </si>
  <si>
    <t>285 Dixwell Avenue</t>
  </si>
  <si>
    <t>New Haven, CT</t>
  </si>
  <si>
    <t>Phone:  (203) 776-8179</t>
  </si>
  <si>
    <t>Email:  trinitytempleinfo@yahoo.com</t>
  </si>
  <si>
    <t>Website:  newtrinitytemplecogic.org</t>
  </si>
  <si>
    <t>Mother's Day</t>
  </si>
  <si>
    <t>Bishop TNT (Thursday Night Teaching) via Facebook</t>
  </si>
  <si>
    <t>CT First 99th Annual Spring Conference March 15-21, 2021 Location: Jurisdictional Headquarters: Trinity Temple COGIC, New Haven, C</t>
  </si>
  <si>
    <t>CT First 99th Annual Holy Convocation July 12-18, 2021 Location: Jurisdictional Headquarters: Trinity Temple COGIC, New Haven, CT</t>
  </si>
  <si>
    <t>Sunday School 8:45am via Zoom/ Morning Service 10:00 am</t>
  </si>
  <si>
    <t>Prayer Room Open  (10:00 am-11:00am)</t>
  </si>
  <si>
    <r>
      <rPr>
        <b/>
        <sz val="11"/>
        <color theme="8"/>
        <rFont val="Lucida Sans"/>
        <family val="2"/>
        <scheme val="minor"/>
      </rPr>
      <t xml:space="preserve">Pentecost Sunday </t>
    </r>
    <r>
      <rPr>
        <b/>
        <sz val="11"/>
        <rFont val="Lucida Sans"/>
        <family val="2"/>
        <scheme val="minor"/>
      </rPr>
      <t xml:space="preserve"> Sunday School 8:45am via Zoom/ Morning Service 10:00 am</t>
    </r>
  </si>
  <si>
    <r>
      <t xml:space="preserve">Father's Day </t>
    </r>
    <r>
      <rPr>
        <sz val="11"/>
        <rFont val="Lucida Sans"/>
        <family val="2"/>
        <scheme val="minor"/>
      </rPr>
      <t>Sunday School 8:45am via Zoom/ Morning Service 10:00 am</t>
    </r>
  </si>
  <si>
    <t>OFFICIAL DAY  12:00PM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</si>
</sst>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"/>
  </numFmts>
  <fonts count="36">
    <font>
      <sz val="11"/>
      <color theme="1" tint="0.24994659260841701"/>
      <name val="Lucida Sans"/>
      <family val="2"/>
      <scheme val="minor"/>
    </font>
    <font>
      <sz val="8"/>
      <name val="Arial"/>
      <family val="2"/>
    </font>
    <font>
      <sz val="10"/>
      <name val="Century Gothic"/>
      <family val="2"/>
    </font>
    <font>
      <b/>
      <sz val="11"/>
      <color theme="0"/>
      <name val="Lucida Sans"/>
      <family val="2"/>
      <scheme val="minor"/>
    </font>
    <font>
      <b/>
      <sz val="14"/>
      <color theme="0"/>
      <name val="Lucida Sans"/>
      <family val="2"/>
      <scheme val="minor"/>
    </font>
    <font>
      <sz val="35"/>
      <color theme="4"/>
      <name val="Lucida Sans"/>
      <family val="2"/>
      <scheme val="minor"/>
    </font>
    <font>
      <sz val="11"/>
      <color theme="1" tint="0.34998626667073579"/>
      <name val="Lucida Sans"/>
      <family val="2"/>
      <scheme val="minor"/>
    </font>
    <font>
      <sz val="11"/>
      <color theme="4" tint="-0.24994659260841701"/>
      <name val="Lucida Sans"/>
      <family val="2"/>
      <scheme val="minor"/>
    </font>
    <font>
      <sz val="11"/>
      <color indexed="63"/>
      <name val="Lucida Sans"/>
      <family val="2"/>
      <scheme val="minor"/>
    </font>
    <font>
      <b/>
      <sz val="11"/>
      <color theme="1" tint="0.34998626667073579"/>
      <name val="Lucida Sans"/>
      <family val="2"/>
      <scheme val="minor"/>
    </font>
    <font>
      <sz val="11"/>
      <color theme="1" tint="0.24994659260841701"/>
      <name val="Lucida Sans"/>
      <family val="2"/>
      <scheme val="minor"/>
    </font>
    <font>
      <i/>
      <sz val="11"/>
      <color theme="1" tint="0.34998626667073579"/>
      <name val="Lucida Sans"/>
      <family val="2"/>
      <charset val="238"/>
      <scheme val="minor"/>
    </font>
    <font>
      <sz val="11"/>
      <color theme="1" tint="0.34998626667073579"/>
      <name val="Lucida Sans"/>
      <family val="2"/>
      <charset val="238"/>
      <scheme val="minor"/>
    </font>
    <font>
      <b/>
      <sz val="11"/>
      <color theme="1" tint="0.34998626667073579"/>
      <name val="Lucida Sans"/>
      <family val="2"/>
      <charset val="238"/>
      <scheme val="minor"/>
    </font>
    <font>
      <sz val="35"/>
      <color theme="1"/>
      <name val="Rockwell"/>
      <family val="1"/>
      <scheme val="major"/>
    </font>
    <font>
      <sz val="11"/>
      <color theme="1"/>
      <name val="Rockwell"/>
      <family val="1"/>
      <scheme val="major"/>
    </font>
    <font>
      <b/>
      <sz val="11"/>
      <color theme="1" tint="0.24994659260841701"/>
      <name val="Lucida Sans"/>
      <family val="2"/>
      <charset val="238"/>
      <scheme val="minor"/>
    </font>
    <font>
      <sz val="35"/>
      <color theme="0"/>
      <name val="Rockwell"/>
      <family val="1"/>
      <scheme val="major"/>
    </font>
    <font>
      <sz val="35"/>
      <color theme="0"/>
      <name val="Lucida Sans"/>
      <family val="2"/>
      <scheme val="minor"/>
    </font>
    <font>
      <sz val="11"/>
      <color theme="0"/>
      <name val="Lucida Sans"/>
      <family val="2"/>
      <scheme val="minor"/>
    </font>
    <font>
      <b/>
      <sz val="11"/>
      <color theme="7" tint="-0.249977111117893"/>
      <name val="Lucida Sans"/>
      <family val="2"/>
      <scheme val="minor"/>
    </font>
    <font>
      <b/>
      <i/>
      <sz val="11"/>
      <color theme="1" tint="0.34998626667073579"/>
      <name val="Lucida Sans"/>
      <family val="2"/>
      <scheme val="minor"/>
    </font>
    <font>
      <b/>
      <i/>
      <sz val="10"/>
      <color theme="1" tint="0.34998626667073579"/>
      <name val="Lucida Sans"/>
      <family val="2"/>
      <scheme val="minor"/>
    </font>
    <font>
      <sz val="11"/>
      <name val="Lucida Sans"/>
      <family val="2"/>
      <scheme val="minor"/>
    </font>
    <font>
      <b/>
      <sz val="11"/>
      <name val="Lucida Sans"/>
      <family val="2"/>
      <scheme val="minor"/>
    </font>
    <font>
      <b/>
      <sz val="11"/>
      <color theme="8"/>
      <name val="Lucida Sans"/>
      <family val="2"/>
      <scheme val="minor"/>
    </font>
    <font>
      <b/>
      <sz val="11"/>
      <color rgb="FF3C4043"/>
      <name val="Lucida Sans"/>
      <family val="2"/>
    </font>
    <font>
      <b/>
      <i/>
      <sz val="10"/>
      <color theme="8"/>
      <name val="Lucida Sans"/>
      <family val="2"/>
    </font>
    <font>
      <b/>
      <sz val="9"/>
      <color theme="1" tint="0.34998626667073579"/>
      <name val="Lucida Sans"/>
      <family val="2"/>
      <scheme val="minor"/>
    </font>
    <font>
      <b/>
      <sz val="9"/>
      <color theme="8"/>
      <name val="Lucida Sans"/>
      <family val="2"/>
      <scheme val="minor"/>
    </font>
    <font>
      <b/>
      <sz val="11"/>
      <color theme="8"/>
      <name val="Lucida Sans"/>
      <family val="2"/>
      <charset val="238"/>
      <scheme val="minor"/>
    </font>
    <font>
      <b/>
      <sz val="11"/>
      <color theme="1" tint="0.24994659260841701"/>
      <name val="Lucida Sans"/>
      <family val="2"/>
      <scheme val="minor"/>
    </font>
    <font>
      <b/>
      <i/>
      <sz val="11"/>
      <color theme="1" tint="0.24994659260841701"/>
      <name val="Lucida Sans"/>
      <family val="2"/>
      <scheme val="minor"/>
    </font>
    <font>
      <sz val="10"/>
      <color theme="1" tint="0.24994659260841701"/>
      <name val="Lucida Sans"/>
      <family val="2"/>
      <scheme val="minor"/>
    </font>
    <font>
      <b/>
      <sz val="10"/>
      <color rgb="FF000000"/>
      <name val="Lucida Sans"/>
      <family val="2"/>
      <scheme val="minor"/>
    </font>
    <font>
      <b/>
      <sz val="10"/>
      <color theme="1" tint="0.24994659260841701"/>
      <name val="Lucida Sans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/>
      <top/>
      <bottom style="thin">
        <color theme="1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9">
    <xf numFmtId="0" fontId="0" fillId="0" borderId="0">
      <alignment vertical="top"/>
    </xf>
    <xf numFmtId="0" fontId="8" fillId="3" borderId="0" applyNumberFormat="0" applyBorder="0" applyAlignment="0" applyProtection="0"/>
    <xf numFmtId="0" fontId="7" fillId="0" borderId="3" applyNumberFormat="0" applyFill="0" applyProtection="0">
      <alignment horizontal="left" vertical="center" indent="1"/>
    </xf>
    <xf numFmtId="0" fontId="3" fillId="4" borderId="1" applyNumberFormat="0" applyAlignment="0" applyProtection="0"/>
    <xf numFmtId="0" fontId="4" fillId="5" borderId="2" applyNumberFormat="0" applyProtection="0">
      <alignment vertical="center"/>
    </xf>
    <xf numFmtId="0" fontId="5" fillId="0" borderId="0" applyFill="0" applyBorder="0" applyProtection="0">
      <alignment vertical="center"/>
    </xf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6" borderId="0" applyBorder="0" applyProtection="0">
      <alignment horizontal="left" vertical="top" wrapText="1" indent="1"/>
    </xf>
    <xf numFmtId="0" fontId="7" fillId="0" borderId="0" applyFill="0" applyProtection="0"/>
    <xf numFmtId="0" fontId="10" fillId="0" borderId="0" applyFill="0" applyProtection="0"/>
    <xf numFmtId="0" fontId="14" fillId="2" borderId="0">
      <alignment vertical="center"/>
    </xf>
    <xf numFmtId="0" fontId="15" fillId="0" borderId="4">
      <alignment horizontal="left" vertical="center" indent="1"/>
    </xf>
    <xf numFmtId="164" fontId="9" fillId="7" borderId="0">
      <alignment horizontal="left" wrapText="1" indent="1"/>
    </xf>
    <xf numFmtId="164" fontId="13" fillId="0" borderId="0">
      <alignment horizontal="left" indent="1"/>
    </xf>
    <xf numFmtId="0" fontId="12" fillId="0" borderId="0" applyAlignment="0">
      <alignment horizontal="left"/>
    </xf>
  </cellStyleXfs>
  <cellXfs count="95">
    <xf numFmtId="0" fontId="0" fillId="0" borderId="0" xfId="0">
      <alignment vertical="top"/>
    </xf>
    <xf numFmtId="0" fontId="0" fillId="2" borderId="0" xfId="0" applyFill="1">
      <alignment vertical="top"/>
    </xf>
    <xf numFmtId="0" fontId="2" fillId="0" borderId="0" xfId="0" applyFont="1">
      <alignment vertical="top"/>
    </xf>
    <xf numFmtId="0" fontId="0" fillId="0" borderId="0" xfId="0" applyAlignment="1">
      <alignment horizontal="left" indent="1"/>
    </xf>
    <xf numFmtId="0" fontId="0" fillId="2" borderId="0" xfId="0" applyFill="1" applyAlignment="1">
      <alignment horizontal="right"/>
    </xf>
    <xf numFmtId="0" fontId="0" fillId="0" borderId="0" xfId="0" applyFont="1">
      <alignment vertical="top"/>
    </xf>
    <xf numFmtId="0" fontId="0" fillId="2" borderId="0" xfId="0" applyFont="1" applyFill="1" applyAlignment="1">
      <alignment horizontal="right"/>
    </xf>
    <xf numFmtId="0" fontId="0" fillId="0" borderId="0" xfId="0">
      <alignment vertical="top"/>
    </xf>
    <xf numFmtId="0" fontId="0" fillId="0" borderId="0" xfId="0">
      <alignment vertical="top"/>
    </xf>
    <xf numFmtId="0" fontId="15" fillId="0" borderId="4" xfId="15">
      <alignment horizontal="left" vertical="center" indent="1"/>
    </xf>
    <xf numFmtId="0" fontId="16" fillId="0" borderId="0" xfId="13" applyFont="1" applyAlignment="1">
      <alignment horizontal="right"/>
    </xf>
    <xf numFmtId="164" fontId="11" fillId="8" borderId="5" xfId="0" applyNumberFormat="1" applyFont="1" applyFill="1" applyBorder="1" applyAlignment="1">
      <alignment horizontal="left" indent="1"/>
    </xf>
    <xf numFmtId="0" fontId="9" fillId="8" borderId="8" xfId="11" applyFill="1" applyBorder="1" applyAlignment="1">
      <alignment vertical="top" wrapText="1"/>
    </xf>
    <xf numFmtId="164" fontId="9" fillId="7" borderId="0" xfId="16">
      <alignment horizontal="left" wrapText="1" indent="1"/>
    </xf>
    <xf numFmtId="164" fontId="13" fillId="7" borderId="0" xfId="16" applyFont="1">
      <alignment horizontal="left" wrapText="1" indent="1"/>
    </xf>
    <xf numFmtId="164" fontId="13" fillId="0" borderId="0" xfId="17">
      <alignment horizontal="left" indent="1"/>
    </xf>
    <xf numFmtId="0" fontId="15" fillId="0" borderId="4" xfId="15" applyFont="1">
      <alignment horizontal="left" vertical="center" indent="1"/>
    </xf>
    <xf numFmtId="0" fontId="12" fillId="0" borderId="0" xfId="18" applyAlignment="1">
      <alignment horizontal="left"/>
    </xf>
    <xf numFmtId="0" fontId="16" fillId="0" borderId="0" xfId="13" applyFont="1" applyAlignment="1">
      <alignment horizontal="right" vertical="top"/>
    </xf>
    <xf numFmtId="0" fontId="12" fillId="0" borderId="0" xfId="18" applyAlignment="1">
      <alignment horizontal="left" vertical="top"/>
    </xf>
    <xf numFmtId="0" fontId="5" fillId="9" borderId="0" xfId="5" applyFill="1" applyBorder="1" applyAlignment="1">
      <alignment horizontal="left" vertical="center"/>
    </xf>
    <xf numFmtId="0" fontId="7" fillId="9" borderId="0" xfId="2" applyFill="1" applyBorder="1" applyAlignment="1">
      <alignment vertical="center"/>
    </xf>
    <xf numFmtId="0" fontId="14" fillId="11" borderId="0" xfId="14" applyFont="1" applyFill="1">
      <alignment vertical="center"/>
    </xf>
    <xf numFmtId="0" fontId="5" fillId="11" borderId="0" xfId="5" applyFill="1" applyBorder="1" applyAlignment="1">
      <alignment horizontal="left" vertical="center"/>
    </xf>
    <xf numFmtId="0" fontId="5" fillId="11" borderId="0" xfId="5" applyNumberFormat="1" applyFill="1" applyBorder="1" applyAlignment="1">
      <alignment horizontal="left" vertical="center"/>
    </xf>
    <xf numFmtId="0" fontId="7" fillId="11" borderId="0" xfId="2" applyFill="1" applyBorder="1" applyAlignment="1">
      <alignment vertical="center"/>
    </xf>
    <xf numFmtId="0" fontId="5" fillId="11" borderId="0" xfId="5" applyFill="1" applyAlignment="1">
      <alignment horizontal="left" vertical="center"/>
    </xf>
    <xf numFmtId="0" fontId="14" fillId="12" borderId="0" xfId="14" applyFill="1">
      <alignment vertical="center"/>
    </xf>
    <xf numFmtId="0" fontId="5" fillId="12" borderId="0" xfId="5" applyFill="1" applyBorder="1" applyAlignment="1">
      <alignment horizontal="left" vertical="center"/>
    </xf>
    <xf numFmtId="0" fontId="7" fillId="12" borderId="0" xfId="2" applyFill="1" applyBorder="1" applyAlignment="1">
      <alignment vertical="center"/>
    </xf>
    <xf numFmtId="0" fontId="5" fillId="12" borderId="0" xfId="5" applyFill="1" applyBorder="1" applyAlignment="1">
      <alignment horizontal="right" vertical="center"/>
    </xf>
    <xf numFmtId="0" fontId="14" fillId="13" borderId="0" xfId="14" applyFill="1">
      <alignment vertical="center"/>
    </xf>
    <xf numFmtId="0" fontId="5" fillId="13" borderId="0" xfId="5" applyFill="1" applyBorder="1" applyAlignment="1">
      <alignment horizontal="left" vertical="center"/>
    </xf>
    <xf numFmtId="0" fontId="7" fillId="13" borderId="0" xfId="2" applyFill="1" applyBorder="1" applyAlignment="1">
      <alignment vertical="center"/>
    </xf>
    <xf numFmtId="0" fontId="5" fillId="13" borderId="0" xfId="5" applyFill="1" applyBorder="1" applyAlignment="1">
      <alignment horizontal="right" vertical="center"/>
    </xf>
    <xf numFmtId="0" fontId="14" fillId="9" borderId="0" xfId="14" applyFill="1">
      <alignment vertical="center"/>
    </xf>
    <xf numFmtId="0" fontId="5" fillId="9" borderId="0" xfId="5" applyFill="1" applyBorder="1" applyAlignment="1">
      <alignment horizontal="right" vertical="center"/>
    </xf>
    <xf numFmtId="0" fontId="14" fillId="14" borderId="0" xfId="14" applyFill="1">
      <alignment vertical="center"/>
    </xf>
    <xf numFmtId="0" fontId="5" fillId="14" borderId="0" xfId="5" applyFill="1" applyBorder="1" applyAlignment="1">
      <alignment horizontal="left" vertical="center"/>
    </xf>
    <xf numFmtId="0" fontId="7" fillId="14" borderId="0" xfId="2" applyFill="1" applyBorder="1" applyAlignment="1">
      <alignment vertical="center"/>
    </xf>
    <xf numFmtId="0" fontId="5" fillId="14" borderId="0" xfId="5" applyFill="1" applyBorder="1" applyAlignment="1">
      <alignment horizontal="right" vertical="center"/>
    </xf>
    <xf numFmtId="0" fontId="17" fillId="10" borderId="0" xfId="14" applyFont="1" applyFill="1">
      <alignment vertical="center"/>
    </xf>
    <xf numFmtId="0" fontId="18" fillId="10" borderId="0" xfId="5" applyFont="1" applyFill="1" applyBorder="1" applyAlignment="1">
      <alignment horizontal="left" vertical="center"/>
    </xf>
    <xf numFmtId="0" fontId="19" fillId="10" borderId="0" xfId="2" applyFont="1" applyFill="1" applyBorder="1" applyAlignment="1">
      <alignment vertical="center"/>
    </xf>
    <xf numFmtId="0" fontId="18" fillId="10" borderId="0" xfId="5" applyFont="1" applyFill="1" applyBorder="1" applyAlignment="1">
      <alignment horizontal="right" vertical="center"/>
    </xf>
    <xf numFmtId="0" fontId="14" fillId="15" borderId="0" xfId="14" applyFill="1">
      <alignment vertical="center"/>
    </xf>
    <xf numFmtId="0" fontId="5" fillId="15" borderId="0" xfId="5" applyFill="1" applyBorder="1" applyAlignment="1">
      <alignment horizontal="left" vertical="center"/>
    </xf>
    <xf numFmtId="0" fontId="7" fillId="15" borderId="0" xfId="2" applyFill="1" applyBorder="1" applyAlignment="1">
      <alignment vertical="center"/>
    </xf>
    <xf numFmtId="0" fontId="5" fillId="15" borderId="0" xfId="5" applyFill="1" applyBorder="1" applyAlignment="1">
      <alignment horizontal="right" vertical="center"/>
    </xf>
    <xf numFmtId="0" fontId="14" fillId="16" borderId="0" xfId="14" applyFill="1">
      <alignment vertical="center"/>
    </xf>
    <xf numFmtId="0" fontId="5" fillId="16" borderId="0" xfId="5" applyFill="1" applyBorder="1" applyAlignment="1">
      <alignment horizontal="left" vertical="center"/>
    </xf>
    <xf numFmtId="0" fontId="7" fillId="16" borderId="0" xfId="2" applyFill="1" applyBorder="1" applyAlignment="1">
      <alignment vertical="center"/>
    </xf>
    <xf numFmtId="0" fontId="5" fillId="16" borderId="0" xfId="5" applyFill="1" applyBorder="1" applyAlignment="1">
      <alignment horizontal="right" vertical="center"/>
    </xf>
    <xf numFmtId="0" fontId="14" fillId="17" borderId="0" xfId="14" applyFill="1">
      <alignment vertical="center"/>
    </xf>
    <xf numFmtId="0" fontId="5" fillId="17" borderId="0" xfId="5" applyFill="1" applyBorder="1" applyAlignment="1">
      <alignment horizontal="left" vertical="center"/>
    </xf>
    <xf numFmtId="0" fontId="7" fillId="17" borderId="0" xfId="2" applyFill="1" applyBorder="1" applyAlignment="1">
      <alignment vertical="center"/>
    </xf>
    <xf numFmtId="0" fontId="5" fillId="17" borderId="0" xfId="5" applyFill="1" applyBorder="1" applyAlignment="1">
      <alignment horizontal="right" vertical="center"/>
    </xf>
    <xf numFmtId="0" fontId="5" fillId="18" borderId="0" xfId="5" applyFill="1" applyBorder="1" applyAlignment="1">
      <alignment horizontal="left" vertical="center"/>
    </xf>
    <xf numFmtId="0" fontId="7" fillId="18" borderId="0" xfId="2" applyFill="1" applyBorder="1" applyAlignment="1">
      <alignment vertical="center"/>
    </xf>
    <xf numFmtId="0" fontId="5" fillId="18" borderId="0" xfId="5" applyFill="1" applyBorder="1" applyAlignment="1">
      <alignment horizontal="right" vertical="center"/>
    </xf>
    <xf numFmtId="0" fontId="5" fillId="19" borderId="0" xfId="5" applyFill="1" applyBorder="1" applyAlignment="1">
      <alignment horizontal="left" vertical="center"/>
    </xf>
    <xf numFmtId="0" fontId="7" fillId="19" borderId="0" xfId="2" applyFill="1" applyBorder="1" applyAlignment="1">
      <alignment vertical="center"/>
    </xf>
    <xf numFmtId="0" fontId="5" fillId="19" borderId="0" xfId="5" applyFill="1" applyBorder="1" applyAlignment="1">
      <alignment horizontal="right" vertical="center"/>
    </xf>
    <xf numFmtId="0" fontId="17" fillId="18" borderId="0" xfId="14" applyFont="1" applyFill="1">
      <alignment vertical="center"/>
    </xf>
    <xf numFmtId="0" fontId="14" fillId="20" borderId="0" xfId="14" applyFill="1">
      <alignment vertical="center"/>
    </xf>
    <xf numFmtId="0" fontId="5" fillId="20" borderId="0" xfId="5" applyFill="1" applyBorder="1" applyAlignment="1">
      <alignment horizontal="left" vertical="center"/>
    </xf>
    <xf numFmtId="0" fontId="7" fillId="20" borderId="0" xfId="2" applyFill="1" applyBorder="1" applyAlignment="1">
      <alignment vertical="center"/>
    </xf>
    <xf numFmtId="0" fontId="5" fillId="20" borderId="0" xfId="5" applyFill="1" applyBorder="1" applyAlignment="1">
      <alignment horizontal="right" vertical="center"/>
    </xf>
    <xf numFmtId="0" fontId="17" fillId="19" borderId="0" xfId="14" applyFont="1" applyFill="1">
      <alignment vertical="center"/>
    </xf>
    <xf numFmtId="0" fontId="0" fillId="8" borderId="6" xfId="0" applyFont="1" applyFill="1" applyBorder="1" applyAlignment="1">
      <alignment vertical="top"/>
    </xf>
    <xf numFmtId="0" fontId="0" fillId="8" borderId="7" xfId="0" applyFont="1" applyFill="1" applyBorder="1" applyAlignment="1">
      <alignment vertical="top"/>
    </xf>
    <xf numFmtId="0" fontId="0" fillId="8" borderId="9" xfId="0" applyFont="1" applyFill="1" applyBorder="1" applyAlignment="1">
      <alignment vertical="top"/>
    </xf>
    <xf numFmtId="0" fontId="0" fillId="8" borderId="10" xfId="0" applyFont="1" applyFill="1" applyBorder="1" applyAlignment="1">
      <alignment vertical="top"/>
    </xf>
    <xf numFmtId="0" fontId="15" fillId="0" borderId="4" xfId="15" applyAlignment="1">
      <alignment horizontal="center" vertical="center"/>
    </xf>
    <xf numFmtId="164" fontId="13" fillId="0" borderId="0" xfId="17" applyAlignment="1">
      <alignment horizontal="left" wrapText="1" indent="1"/>
    </xf>
    <xf numFmtId="164" fontId="13" fillId="0" borderId="0" xfId="17" applyAlignment="1">
      <alignment horizontal="center" wrapText="1"/>
    </xf>
    <xf numFmtId="164" fontId="13" fillId="0" borderId="0" xfId="17" applyAlignment="1">
      <alignment vertical="center" wrapText="1"/>
    </xf>
    <xf numFmtId="164" fontId="13" fillId="0" borderId="0" xfId="17" applyAlignment="1">
      <alignment horizontal="left" vertical="center" wrapText="1" indent="1"/>
    </xf>
    <xf numFmtId="164" fontId="20" fillId="7" borderId="0" xfId="16" applyFont="1" applyAlignment="1">
      <alignment horizontal="right" vertical="top" wrapText="1"/>
    </xf>
    <xf numFmtId="164" fontId="9" fillId="7" borderId="0" xfId="16" applyAlignment="1">
      <alignment horizontal="center" vertical="center" wrapText="1"/>
    </xf>
    <xf numFmtId="164" fontId="13" fillId="0" borderId="0" xfId="17" applyAlignment="1">
      <alignment horizontal="center" vertical="center" wrapText="1"/>
    </xf>
    <xf numFmtId="164" fontId="9" fillId="7" borderId="0" xfId="16" applyAlignment="1">
      <alignment horizontal="center" vertical="center" wrapText="1"/>
    </xf>
    <xf numFmtId="164" fontId="9" fillId="0" borderId="0" xfId="17" applyFont="1" applyAlignment="1">
      <alignment horizontal="center" vertical="center" wrapText="1"/>
    </xf>
    <xf numFmtId="164" fontId="25" fillId="7" borderId="0" xfId="16" applyFont="1" applyAlignment="1">
      <alignment horizontal="right" vertical="top" wrapText="1" indent="1"/>
    </xf>
    <xf numFmtId="0" fontId="26" fillId="0" borderId="0" xfId="0" applyFont="1" applyAlignment="1">
      <alignment vertical="top" wrapText="1"/>
    </xf>
    <xf numFmtId="164" fontId="30" fillId="0" borderId="0" xfId="17" applyFont="1" applyAlignment="1">
      <alignment horizontal="right" vertical="top" indent="1"/>
    </xf>
    <xf numFmtId="0" fontId="31" fillId="0" borderId="0" xfId="0" applyFont="1" applyAlignment="1">
      <alignment horizontal="center" vertical="top" wrapText="1"/>
    </xf>
    <xf numFmtId="0" fontId="33" fillId="0" borderId="0" xfId="0" applyFont="1">
      <alignment vertical="top"/>
    </xf>
    <xf numFmtId="0" fontId="34" fillId="0" borderId="0" xfId="0" applyFont="1" applyAlignment="1">
      <alignment vertical="top" readingOrder="1"/>
    </xf>
    <xf numFmtId="0" fontId="32" fillId="0" borderId="0" xfId="0" applyFont="1" applyAlignment="1">
      <alignment horizontal="center" vertical="center"/>
    </xf>
    <xf numFmtId="0" fontId="34" fillId="0" borderId="0" xfId="0" applyFont="1" applyAlignment="1">
      <alignment vertical="center" readingOrder="1"/>
    </xf>
    <xf numFmtId="0" fontId="35" fillId="0" borderId="0" xfId="0" applyFont="1">
      <alignment vertical="top"/>
    </xf>
    <xf numFmtId="0" fontId="0" fillId="0" borderId="0" xfId="0" applyAlignment="1">
      <alignment horizontal="center" vertical="center" wrapText="1"/>
    </xf>
    <xf numFmtId="164" fontId="24" fillId="0" borderId="0" xfId="17" applyFont="1" applyAlignment="1">
      <alignment horizontal="center" vertical="center" wrapText="1"/>
    </xf>
    <xf numFmtId="164" fontId="24" fillId="7" borderId="0" xfId="16" applyFont="1" applyAlignment="1">
      <alignment horizontal="right" vertical="top" wrapText="1" indent="1"/>
    </xf>
  </cellXfs>
  <cellStyles count="19">
    <cellStyle name="40% - Accent1" xfId="1" builtinId="31" customBuiltin="1"/>
    <cellStyle name="Accent1" xfId="3" builtinId="29" customBuiltin="1"/>
    <cellStyle name="Accent5" xfId="4" builtinId="45" customBuiltin="1"/>
    <cellStyle name="Banded" xfId="16" xr:uid="{372A1842-8DB4-4B05-A4F9-194B0B56EABA}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y" xfId="17" xr:uid="{CB09B5E3-8995-4BCC-99D7-4E3B52C29B71}"/>
    <cellStyle name="Day-Name" xfId="15" xr:uid="{F4C59F2B-B807-4231-B5C0-B51F441FA314}"/>
    <cellStyle name="Heading 1" xfId="2" builtinId="16" customBuiltin="1"/>
    <cellStyle name="Heading 2" xfId="12" builtinId="17" customBuiltin="1"/>
    <cellStyle name="Heading 3" xfId="13" builtinId="18" customBuiltin="1"/>
    <cellStyle name="Heading 4" xfId="11" builtinId="19" customBuiltin="1"/>
    <cellStyle name="Month" xfId="14" xr:uid="{0620BD55-CC6D-4E32-846C-ED1E5CA86C76}"/>
    <cellStyle name="Normal" xfId="0" builtinId="0" customBuiltin="1"/>
    <cellStyle name="Percent" xfId="10" builtinId="5" customBuiltin="1"/>
    <cellStyle name="Settings Entry" xfId="18" xr:uid="{8F0303C9-060A-4378-B3BA-99408B995F90}"/>
    <cellStyle name="Title" xfId="5" builtinId="15" customBuiltin="1"/>
  </cellStyles>
  <dxfs count="40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5</xdr:row>
      <xdr:rowOff>7620</xdr:rowOff>
    </xdr:from>
    <xdr:to>
      <xdr:col>13</xdr:col>
      <xdr:colOff>426720</xdr:colOff>
      <xdr:row>35</xdr:row>
      <xdr:rowOff>129540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C5A547C-6ACD-4466-8342-9B8E56698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043940"/>
          <a:ext cx="9448800" cy="592836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0</xdr:row>
      <xdr:rowOff>129540</xdr:rowOff>
    </xdr:from>
    <xdr:to>
      <xdr:col>6</xdr:col>
      <xdr:colOff>358140</xdr:colOff>
      <xdr:row>6</xdr:row>
      <xdr:rowOff>129540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DB1428-1B40-4025-ABB8-01960D948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9100" y="129540"/>
          <a:ext cx="4069080" cy="1211580"/>
        </a:xfrm>
        <a:prstGeom prst="rect">
          <a:avLst/>
        </a:prstGeom>
      </xdr:spPr>
    </xdr:pic>
    <xdr:clientData/>
  </xdr:twoCellAnchor>
  <xdr:oneCellAnchor>
    <xdr:from>
      <xdr:col>1</xdr:col>
      <xdr:colOff>354218</xdr:colOff>
      <xdr:row>8</xdr:row>
      <xdr:rowOff>113585</xdr:rowOff>
    </xdr:from>
    <xdr:ext cx="7974442" cy="2750497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9E5BA532-8F85-4F13-B6D5-8A8C2D43DE93}"/>
            </a:ext>
          </a:extLst>
        </xdr:cNvPr>
        <xdr:cNvSpPr/>
      </xdr:nvSpPr>
      <xdr:spPr>
        <a:xfrm>
          <a:off x="826658" y="1660445"/>
          <a:ext cx="7974442" cy="275049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sz="4400" b="1" i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r>
            <a:rPr lang="en-US" sz="4400" b="1" i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2021 </a:t>
          </a:r>
        </a:p>
        <a:p>
          <a:pPr algn="ctr"/>
          <a:r>
            <a:rPr lang="en-US" sz="4400" b="1" i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Calendar of</a:t>
          </a:r>
          <a:r>
            <a:rPr lang="en-US" sz="4400" b="1" i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endParaRPr lang="en-US" sz="4400" b="1" i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r>
            <a:rPr lang="en-US" sz="4400" b="1" i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Annual Events</a:t>
          </a:r>
        </a:p>
      </xdr:txBody>
    </xdr:sp>
    <xdr:clientData/>
  </xdr:oneCellAnchor>
  <xdr:twoCellAnchor editAs="oneCell">
    <xdr:from>
      <xdr:col>10</xdr:col>
      <xdr:colOff>358140</xdr:colOff>
      <xdr:row>0</xdr:row>
      <xdr:rowOff>91440</xdr:rowOff>
    </xdr:from>
    <xdr:to>
      <xdr:col>12</xdr:col>
      <xdr:colOff>464820</xdr:colOff>
      <xdr:row>7</xdr:row>
      <xdr:rowOff>53340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16FD0C3-9DC2-46C2-8327-70645680E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14260" y="91440"/>
          <a:ext cx="1569720" cy="1348740"/>
        </a:xfrm>
        <a:prstGeom prst="rect">
          <a:avLst/>
        </a:prstGeom>
        <a:ln>
          <a:solidFill>
            <a:schemeClr val="accent4">
              <a:lumMod val="60000"/>
              <a:lumOff val="40000"/>
            </a:schemeClr>
          </a:solidFill>
        </a:ln>
      </xdr:spPr>
    </xdr:pic>
    <xdr:clientData/>
  </xdr:twoCellAnchor>
  <xdr:oneCellAnchor>
    <xdr:from>
      <xdr:col>10</xdr:col>
      <xdr:colOff>60959</xdr:colOff>
      <xdr:row>7</xdr:row>
      <xdr:rowOff>45720</xdr:rowOff>
    </xdr:from>
    <xdr:ext cx="2083567" cy="250903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90FE799C-1CDF-47CE-9434-28133EAD01E0}"/>
            </a:ext>
          </a:extLst>
        </xdr:cNvPr>
        <xdr:cNvSpPr/>
      </xdr:nvSpPr>
      <xdr:spPr>
        <a:xfrm>
          <a:off x="7117079" y="1432560"/>
          <a:ext cx="2083567" cy="25090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05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Bishop Charles H. Brewer III</a:t>
          </a:r>
        </a:p>
      </xdr:txBody>
    </xdr:sp>
    <xdr:clientData/>
  </xdr:oneCellAnchor>
  <xdr:twoCellAnchor>
    <xdr:from>
      <xdr:col>9</xdr:col>
      <xdr:colOff>365760</xdr:colOff>
      <xdr:row>8</xdr:row>
      <xdr:rowOff>45720</xdr:rowOff>
    </xdr:from>
    <xdr:to>
      <xdr:col>13</xdr:col>
      <xdr:colOff>358140</xdr:colOff>
      <xdr:row>9</xdr:row>
      <xdr:rowOff>647700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C890CBAF-D78F-40D2-B80E-F57D56E4A7FD}"/>
            </a:ext>
          </a:extLst>
        </xdr:cNvPr>
        <xdr:cNvSpPr txBox="1"/>
      </xdr:nvSpPr>
      <xdr:spPr>
        <a:xfrm>
          <a:off x="6690360" y="1592580"/>
          <a:ext cx="29184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1" i="1">
              <a:ln>
                <a:noFill/>
              </a:ln>
            </a:rPr>
            <a:t>Prelate, Connecticut First Ecclesiastical Jurisdiction, COGIC, Pastor, The "New" Trinity Temple COGIC </a:t>
          </a:r>
        </a:p>
        <a:p>
          <a:pPr algn="ctr"/>
          <a:endParaRPr lang="en-US" sz="1100" b="1">
            <a:ln>
              <a:noFill/>
            </a:ln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Personal">
  <a:themeElements>
    <a:clrScheme name="Rainbow">
      <a:dk1>
        <a:srgbClr val="000000"/>
      </a:dk1>
      <a:lt1>
        <a:srgbClr val="FFFFFF"/>
      </a:lt1>
      <a:dk2>
        <a:srgbClr val="7E8083"/>
      </a:dk2>
      <a:lt2>
        <a:srgbClr val="E4E5E6"/>
      </a:lt2>
      <a:accent1>
        <a:srgbClr val="7AC143"/>
      </a:accent1>
      <a:accent2>
        <a:srgbClr val="00853E"/>
      </a:accent2>
      <a:accent3>
        <a:srgbClr val="00ADEE"/>
      </a:accent3>
      <a:accent4>
        <a:srgbClr val="FFC000"/>
      </a:accent4>
      <a:accent5>
        <a:srgbClr val="F47920"/>
      </a:accent5>
      <a:accent6>
        <a:srgbClr val="E51937"/>
      </a:accent6>
      <a:hlink>
        <a:srgbClr val="F47920"/>
      </a:hlink>
      <a:folHlink>
        <a:srgbClr val="954F72"/>
      </a:folHlink>
    </a:clrScheme>
    <a:fontScheme name="Custom 2">
      <a:majorFont>
        <a:latin typeface="Rockwell"/>
        <a:ea typeface=""/>
        <a:cs typeface=""/>
      </a:majorFont>
      <a:minorFont>
        <a:latin typeface="Lucida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9437F-173B-4860-9536-E39F7FAC8A31}">
  <sheetPr>
    <pageSetUpPr fitToPage="1"/>
  </sheetPr>
  <dimension ref="A1:O38"/>
  <sheetViews>
    <sheetView showGridLines="0" tabSelected="1" zoomScaleNormal="100" workbookViewId="0">
      <selection activeCell="R11" sqref="R11"/>
    </sheetView>
  </sheetViews>
  <sheetFormatPr defaultRowHeight="13.8"/>
  <cols>
    <col min="1" max="1" width="5.6328125" style="8" customWidth="1"/>
    <col min="14" max="14" width="5.6328125" customWidth="1"/>
  </cols>
  <sheetData>
    <row r="1" spans="11:15" s="8" customFormat="1" ht="26.4" customHeight="1">
      <c r="M1" s="87"/>
      <c r="O1" s="87"/>
    </row>
    <row r="2" spans="11:15">
      <c r="M2" s="87"/>
      <c r="O2" s="87"/>
    </row>
    <row r="3" spans="11:15">
      <c r="M3" s="87"/>
      <c r="O3" s="87"/>
    </row>
    <row r="7" spans="11:15" s="8" customFormat="1"/>
    <row r="8" spans="11:15" s="8" customFormat="1" ht="12.6" customHeight="1"/>
    <row r="9" spans="11:15">
      <c r="K9" s="89"/>
      <c r="L9" s="89"/>
      <c r="M9" s="89"/>
    </row>
    <row r="10" spans="11:15" ht="58.2" customHeight="1">
      <c r="K10" s="86"/>
      <c r="L10" s="86"/>
      <c r="M10" s="86"/>
    </row>
    <row r="34" spans="6:9">
      <c r="F34" s="8"/>
      <c r="G34" s="90" t="s">
        <v>34</v>
      </c>
      <c r="H34" s="90"/>
      <c r="I34" s="90"/>
    </row>
    <row r="35" spans="6:9">
      <c r="G35" s="90" t="s">
        <v>35</v>
      </c>
      <c r="H35" s="90"/>
      <c r="I35" s="90"/>
    </row>
    <row r="36" spans="6:9">
      <c r="G36" s="88" t="s">
        <v>36</v>
      </c>
      <c r="H36" s="88"/>
      <c r="I36" s="88"/>
    </row>
    <row r="37" spans="6:9">
      <c r="G37" s="91" t="s">
        <v>37</v>
      </c>
    </row>
    <row r="38" spans="6:9">
      <c r="G38" s="91" t="s">
        <v>38</v>
      </c>
    </row>
  </sheetData>
  <mergeCells count="2">
    <mergeCell ref="K10:M10"/>
    <mergeCell ref="K9:M9"/>
  </mergeCells>
  <printOptions horizontalCentered="1" verticalCentered="1"/>
  <pageMargins left="0.2" right="0.2" top="0.25" bottom="0.25" header="0" footer="0"/>
  <pageSetup scale="94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8" tint="-0.249977111117893"/>
    <pageSetUpPr fitToPage="1"/>
  </sheetPr>
  <dimension ref="A1:H14"/>
  <sheetViews>
    <sheetView showGridLines="0" zoomScale="90" zoomScaleNormal="90" workbookViewId="0">
      <selection activeCell="K1" sqref="K1"/>
    </sheetView>
  </sheetViews>
  <sheetFormatPr defaultColWidth="8.90625" defaultRowHeight="13.8"/>
  <cols>
    <col min="1" max="1" width="2.81640625" customWidth="1"/>
    <col min="2" max="2" width="18.453125" customWidth="1"/>
    <col min="3" max="8" width="17.81640625" customWidth="1"/>
    <col min="9" max="9" width="2.81640625" customWidth="1"/>
    <col min="10" max="10" width="10.6328125" customWidth="1"/>
  </cols>
  <sheetData>
    <row r="1" spans="1:8" ht="59.25" customHeight="1">
      <c r="A1" s="8"/>
      <c r="B1" s="53" t="str">
        <f>"September "&amp;CalendarYear</f>
        <v>September 2021</v>
      </c>
      <c r="C1" s="54"/>
      <c r="D1" s="54"/>
      <c r="E1" s="55"/>
      <c r="F1" s="55"/>
      <c r="G1" s="55"/>
      <c r="H1" s="56"/>
    </row>
    <row r="2" spans="1:8" ht="21.75" customHeight="1">
      <c r="A2" s="8"/>
      <c r="B2" s="9" t="str">
        <f>IF(WeekStart="SUNDAY", "SUNDAY","MONDAY")</f>
        <v>SUNDAY</v>
      </c>
      <c r="C2" s="9" t="str">
        <f t="shared" ref="C2:H2" si="0">UPPER(TEXT(C3,"dddd"))</f>
        <v>MONDAY</v>
      </c>
      <c r="D2" s="9" t="str">
        <f t="shared" si="0"/>
        <v>TUESDAY</v>
      </c>
      <c r="E2" s="9" t="str">
        <f t="shared" si="0"/>
        <v>WEDNESDAY</v>
      </c>
      <c r="F2" s="9" t="str">
        <f t="shared" si="0"/>
        <v>THURSDAY</v>
      </c>
      <c r="G2" s="9" t="str">
        <f t="shared" si="0"/>
        <v>FRIDAY</v>
      </c>
      <c r="H2" s="9" t="str">
        <f t="shared" si="0"/>
        <v>SATURDAY</v>
      </c>
    </row>
    <row r="3" spans="1:8" ht="19.5" customHeight="1">
      <c r="A3" s="8"/>
      <c r="B3" s="15">
        <f t="array" ref="B3:H3">DaysAndWeeks+DATE(CalendarYear,9,1)-WEEKDAY(DATE(CalendarYear,9,1),(WeekStart="Monday")+1)+1</f>
        <v>44437</v>
      </c>
      <c r="C3" s="15">
        <v>44438</v>
      </c>
      <c r="D3" s="15">
        <v>44439</v>
      </c>
      <c r="E3" s="15">
        <v>44440</v>
      </c>
      <c r="F3" s="15">
        <v>44441</v>
      </c>
      <c r="G3" s="15">
        <v>44442</v>
      </c>
      <c r="H3" s="15">
        <v>44443</v>
      </c>
    </row>
    <row r="4" spans="1:8" ht="57.9" customHeight="1">
      <c r="A4" s="8"/>
      <c r="B4" s="15"/>
      <c r="C4" s="15"/>
      <c r="D4" s="15"/>
      <c r="E4" s="15"/>
      <c r="F4" s="74" t="s">
        <v>40</v>
      </c>
      <c r="G4" s="15"/>
      <c r="H4" s="15"/>
    </row>
    <row r="5" spans="1:8" ht="19.5" customHeight="1">
      <c r="A5" s="8"/>
      <c r="B5" s="13">
        <f t="array" ref="B5:H5">DaysAndWeeks+DATE(CalendarYear,9,1)-WEEKDAY(DATE(CalendarYear,9,1),(WeekStart="Monday")+1)+8</f>
        <v>44444</v>
      </c>
      <c r="C5" s="13">
        <v>44445</v>
      </c>
      <c r="D5" s="13">
        <v>44446</v>
      </c>
      <c r="E5" s="13">
        <v>44447</v>
      </c>
      <c r="F5" s="13">
        <v>44448</v>
      </c>
      <c r="G5" s="13">
        <v>44449</v>
      </c>
      <c r="H5" s="13">
        <v>44450</v>
      </c>
    </row>
    <row r="6" spans="1:8" ht="57.9" customHeight="1">
      <c r="A6" s="8"/>
      <c r="B6" s="14" t="s">
        <v>43</v>
      </c>
      <c r="C6" s="83" t="s">
        <v>26</v>
      </c>
      <c r="D6" s="13"/>
      <c r="E6" s="13" t="s">
        <v>44</v>
      </c>
      <c r="F6" s="74" t="s">
        <v>40</v>
      </c>
      <c r="G6" s="14" t="s">
        <v>44</v>
      </c>
      <c r="H6" s="13"/>
    </row>
    <row r="7" spans="1:8" ht="19.5" customHeight="1">
      <c r="A7" s="8"/>
      <c r="B7" s="15">
        <f t="array" ref="B7:H7">DaysAndWeeks+DATE(CalendarYear,9,1)-WEEKDAY(DATE(CalendarYear,9,1),(WeekStart="Monday")+1)+15</f>
        <v>44451</v>
      </c>
      <c r="C7" s="15">
        <v>44452</v>
      </c>
      <c r="D7" s="15">
        <v>44453</v>
      </c>
      <c r="E7" s="15">
        <v>44454</v>
      </c>
      <c r="F7" s="15">
        <v>44455</v>
      </c>
      <c r="G7" s="15">
        <v>44456</v>
      </c>
      <c r="H7" s="15">
        <v>44457</v>
      </c>
    </row>
    <row r="8" spans="1:8" ht="57.9" customHeight="1">
      <c r="A8" s="8"/>
      <c r="B8" s="80" t="s">
        <v>27</v>
      </c>
      <c r="C8" s="14" t="s">
        <v>44</v>
      </c>
      <c r="D8" s="15"/>
      <c r="E8" s="14" t="s">
        <v>44</v>
      </c>
      <c r="F8" s="74" t="s">
        <v>40</v>
      </c>
      <c r="G8" s="14" t="s">
        <v>44</v>
      </c>
      <c r="H8" s="15"/>
    </row>
    <row r="9" spans="1:8" ht="19.5" customHeight="1">
      <c r="A9" s="8"/>
      <c r="B9" s="13">
        <f t="array" ref="B9:H9">DaysAndWeeks+DATE(CalendarYear,9,1)-WEEKDAY(DATE(CalendarYear,9,1),(WeekStart="Monday")+1)+22</f>
        <v>44458</v>
      </c>
      <c r="C9" s="13">
        <v>44459</v>
      </c>
      <c r="D9" s="13">
        <v>44460</v>
      </c>
      <c r="E9" s="13">
        <v>44461</v>
      </c>
      <c r="F9" s="13">
        <v>44462</v>
      </c>
      <c r="G9" s="13">
        <v>44463</v>
      </c>
      <c r="H9" s="13">
        <v>44464</v>
      </c>
    </row>
    <row r="10" spans="1:8" ht="57.9" customHeight="1">
      <c r="A10" s="8"/>
      <c r="B10" s="14" t="s">
        <v>43</v>
      </c>
      <c r="C10" s="14" t="s">
        <v>44</v>
      </c>
      <c r="D10" s="13"/>
      <c r="E10" s="14" t="s">
        <v>44</v>
      </c>
      <c r="F10" s="74" t="s">
        <v>40</v>
      </c>
      <c r="G10" s="14" t="s">
        <v>44</v>
      </c>
      <c r="H10" s="13"/>
    </row>
    <row r="11" spans="1:8" ht="19.5" customHeight="1">
      <c r="A11" s="8"/>
      <c r="B11" s="15">
        <f t="array" ref="B11:H11">DaysAndWeeks+DATE(CalendarYear,9,1)-WEEKDAY(DATE(CalendarYear,9,1),(WeekStart="Monday")+1)+29</f>
        <v>44465</v>
      </c>
      <c r="C11" s="15">
        <v>44466</v>
      </c>
      <c r="D11" s="15">
        <v>44467</v>
      </c>
      <c r="E11" s="15">
        <v>44468</v>
      </c>
      <c r="F11" s="15">
        <v>44469</v>
      </c>
      <c r="G11" s="15">
        <v>44470</v>
      </c>
      <c r="H11" s="15">
        <v>44471</v>
      </c>
    </row>
    <row r="12" spans="1:8" ht="57.9" customHeight="1">
      <c r="A12" s="8"/>
      <c r="B12" s="14" t="s">
        <v>43</v>
      </c>
      <c r="C12" s="14" t="s">
        <v>44</v>
      </c>
      <c r="D12" s="15"/>
      <c r="E12" s="14" t="s">
        <v>44</v>
      </c>
      <c r="F12" s="74" t="s">
        <v>40</v>
      </c>
      <c r="G12" s="14" t="s">
        <v>44</v>
      </c>
      <c r="H12" s="15"/>
    </row>
    <row r="13" spans="1:8" ht="19.5" customHeight="1">
      <c r="A13" s="8"/>
      <c r="B13" s="13">
        <f t="array" ref="B13:C13">DaysAndWeeks+DATE(CalendarYear,9,1)-WEEKDAY(DATE(CalendarYear,9,1),(WeekStart="Monday")+1)+36</f>
        <v>44472</v>
      </c>
      <c r="C13" s="13">
        <v>44473</v>
      </c>
      <c r="D13" s="11" t="s">
        <v>1</v>
      </c>
      <c r="E13" s="69"/>
      <c r="F13" s="69"/>
      <c r="G13" s="69"/>
      <c r="H13" s="70"/>
    </row>
    <row r="14" spans="1:8" ht="57.9" customHeight="1">
      <c r="A14" s="8"/>
      <c r="B14" s="13"/>
      <c r="C14" s="13"/>
      <c r="D14" s="12"/>
      <c r="E14" s="71"/>
      <c r="F14" s="71"/>
      <c r="G14" s="71"/>
      <c r="H14" s="72"/>
    </row>
  </sheetData>
  <mergeCells count="1">
    <mergeCell ref="E13:H14"/>
  </mergeCells>
  <conditionalFormatting sqref="B11:H11 B13:C13">
    <cfRule type="expression" dxfId="11" priority="4">
      <formula>AND(DAY(B11)&gt;=1,DAY(B11)&lt;=15)</formula>
    </cfRule>
  </conditionalFormatting>
  <conditionalFormatting sqref="B3:G3">
    <cfRule type="expression" dxfId="10" priority="3">
      <formula>DAY(B3)&gt;8</formula>
    </cfRule>
  </conditionalFormatting>
  <conditionalFormatting sqref="D13">
    <cfRule type="expression" dxfId="9" priority="1">
      <formula>AND(DAY(D13)&gt;=1,DAY(D13)&lt;=15)</formula>
    </cfRule>
  </conditionalFormatting>
  <dataValidations count="9">
    <dataValidation allowBlank="1" showInputMessage="1" showErrorMessage="1" prompt="Automatically determined weekday" sqref="C2:H2" xr:uid="{00000000-0002-0000-0800-000000000000}"/>
    <dataValidation allowBlank="1" showErrorMessage="1" prompt="The year in this cell is automatically updated based on the year entered in January worksheet. Calendar below has dates for previous and next month with lighter font shade" sqref="B1" xr:uid="{00000000-0002-0000-0800-000001000000}"/>
    <dataValidation allowBlank="1" showInputMessage="1" showErrorMessage="1" prompt="This row &amp; rows 5, 7, 9, 11 &amp; 13 contain calendar days of the week. If this cell doesn’t contain the number 1, then it is a day from the previous month. Enter notes in cell E13" sqref="B3" xr:uid="{00000000-0002-0000-0800-000002000000}"/>
    <dataValidation allowBlank="1" showInputMessage="1" showErrorMessage="1" prompt="This row contains the weekday names for this calendar. This cell contains the starting day of the week. To change the starting day, enter a new weekday in cell K4 of the January worksheet" sqref="B2" xr:uid="{00000000-0002-0000-0800-000003000000}"/>
    <dataValidation allowBlank="1" showInputMessage="1" showErrorMessage="1" prompt="September month calendar" sqref="A1" xr:uid="{00000000-0002-0000-0800-000005000000}"/>
    <dataValidation allowBlank="1" showInputMessage="1" showErrorMessage="1" prompt="Enter Notes in the cell at right" sqref="D13:D14" xr:uid="{00000000-0002-0000-0800-000006000000}"/>
    <dataValidation allowBlank="1" showInputMessage="1" showErrorMessage="1" prompt="Enter Notes in this cell" sqref="E13:H14" xr:uid="{00000000-0002-0000-0800-000007000000}"/>
    <dataValidation allowBlank="1" showInputMessage="1" showErrorMessage="1" prompt="This row &amp; rows 6, 8, 10, 12, &amp; 14 are cells for entering daily notes related to the calendar day in the cell above" sqref="B4" xr:uid="{00000000-0002-0000-0800-000008000000}"/>
    <dataValidation allowBlank="1" showInputMessage="1" showErrorMessage="1" prompt="The year in this cell is automatically updated. Select another year in cell K3 of the January worksheet to change the year" sqref="C1" xr:uid="{4435369A-E4BA-4CCE-AFA8-841FBD5E4294}"/>
  </dataValidations>
  <printOptions horizontalCentered="1" verticalCentered="1"/>
  <pageMargins left="0.7" right="0.7" top="0.75" bottom="0.75" header="0.3" footer="0.3"/>
  <pageSetup scale="89" orientation="landscape" r:id="rId1"/>
  <headerFooter differentFirst="1">
    <oddFooter>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9" tint="-0.249977111117893"/>
    <pageSetUpPr fitToPage="1"/>
  </sheetPr>
  <dimension ref="A1:H14"/>
  <sheetViews>
    <sheetView showGridLines="0" zoomScale="90" zoomScaleNormal="90" workbookViewId="0">
      <selection activeCell="L1" sqref="L1"/>
    </sheetView>
  </sheetViews>
  <sheetFormatPr defaultColWidth="8.90625" defaultRowHeight="13.8"/>
  <cols>
    <col min="1" max="1" width="2.81640625" customWidth="1"/>
    <col min="2" max="2" width="18.453125" customWidth="1"/>
    <col min="3" max="8" width="17.81640625" customWidth="1"/>
    <col min="9" max="9" width="2.81640625" customWidth="1"/>
  </cols>
  <sheetData>
    <row r="1" spans="1:8" ht="59.25" customHeight="1">
      <c r="A1" s="8"/>
      <c r="B1" s="68" t="str">
        <f>"October "&amp;CalendarYear</f>
        <v>October 2021</v>
      </c>
      <c r="C1" s="60"/>
      <c r="D1" s="60"/>
      <c r="E1" s="61"/>
      <c r="F1" s="61"/>
      <c r="G1" s="61"/>
      <c r="H1" s="62"/>
    </row>
    <row r="2" spans="1:8" ht="21.75" customHeight="1">
      <c r="A2" s="8"/>
      <c r="B2" s="9" t="str">
        <f>IF(WeekStart="SUNDAY", "SUNDAY","MONDAY")</f>
        <v>SUNDAY</v>
      </c>
      <c r="C2" s="9" t="str">
        <f t="shared" ref="C2:H2" si="0">UPPER(TEXT(C3,"dddd"))</f>
        <v>MONDAY</v>
      </c>
      <c r="D2" s="9" t="str">
        <f t="shared" si="0"/>
        <v>TUESDAY</v>
      </c>
      <c r="E2" s="9" t="str">
        <f t="shared" si="0"/>
        <v>WEDNESDAY</v>
      </c>
      <c r="F2" s="9" t="str">
        <f t="shared" si="0"/>
        <v>THURSDAY</v>
      </c>
      <c r="G2" s="9" t="str">
        <f t="shared" si="0"/>
        <v>FRIDAY</v>
      </c>
      <c r="H2" s="9" t="str">
        <f t="shared" si="0"/>
        <v>SATURDAY</v>
      </c>
    </row>
    <row r="3" spans="1:8" ht="19.5" customHeight="1">
      <c r="A3" s="8"/>
      <c r="B3" s="15">
        <f t="array" ref="B3:H3">DaysAndWeeks+DATE(CalendarYear,10,1)-WEEKDAY(DATE(CalendarYear,10,1),(WeekStart="Monday")+1)+1</f>
        <v>44465</v>
      </c>
      <c r="C3" s="15">
        <v>44466</v>
      </c>
      <c r="D3" s="15">
        <v>44467</v>
      </c>
      <c r="E3" s="15">
        <v>44468</v>
      </c>
      <c r="F3" s="15">
        <v>44469</v>
      </c>
      <c r="G3" s="15">
        <v>44470</v>
      </c>
      <c r="H3" s="15">
        <v>44471</v>
      </c>
    </row>
    <row r="4" spans="1:8" ht="57.9" customHeight="1">
      <c r="A4" s="8"/>
      <c r="B4" s="15"/>
      <c r="C4" s="15"/>
      <c r="D4" s="15"/>
      <c r="E4" s="15"/>
      <c r="F4" s="15"/>
      <c r="G4" s="14" t="s">
        <v>44</v>
      </c>
      <c r="H4" s="15"/>
    </row>
    <row r="5" spans="1:8" ht="19.5" customHeight="1">
      <c r="A5" s="8"/>
      <c r="B5" s="13">
        <f t="array" ref="B5:H5">DaysAndWeeks+DATE(CalendarYear,10,1)-WEEKDAY(DATE(CalendarYear,10,1),(WeekStart="Monday")+1)+8</f>
        <v>44472</v>
      </c>
      <c r="C5" s="13">
        <v>44473</v>
      </c>
      <c r="D5" s="13">
        <v>44474</v>
      </c>
      <c r="E5" s="13">
        <v>44475</v>
      </c>
      <c r="F5" s="13">
        <v>44476</v>
      </c>
      <c r="G5" s="13">
        <v>44477</v>
      </c>
      <c r="H5" s="13">
        <v>44478</v>
      </c>
    </row>
    <row r="6" spans="1:8" ht="57.9" customHeight="1">
      <c r="A6" s="8"/>
      <c r="B6" s="14" t="s">
        <v>43</v>
      </c>
      <c r="C6" s="14" t="s">
        <v>44</v>
      </c>
      <c r="D6" s="13"/>
      <c r="E6" s="79" t="s">
        <v>13</v>
      </c>
      <c r="F6" s="74" t="s">
        <v>40</v>
      </c>
      <c r="G6" s="81" t="s">
        <v>11</v>
      </c>
      <c r="H6" s="81"/>
    </row>
    <row r="7" spans="1:8" ht="19.5" customHeight="1">
      <c r="A7" s="8"/>
      <c r="B7" s="15">
        <f t="array" ref="B7:H7">DaysAndWeeks+DATE(CalendarYear,10,1)-WEEKDAY(DATE(CalendarYear,10,1),(WeekStart="Monday")+1)+15</f>
        <v>44479</v>
      </c>
      <c r="C7" s="15">
        <v>44480</v>
      </c>
      <c r="D7" s="15">
        <v>44481</v>
      </c>
      <c r="E7" s="15">
        <v>44482</v>
      </c>
      <c r="F7" s="15">
        <v>44483</v>
      </c>
      <c r="G7" s="15">
        <v>44484</v>
      </c>
      <c r="H7" s="15">
        <v>44485</v>
      </c>
    </row>
    <row r="8" spans="1:8" ht="57.9" customHeight="1">
      <c r="A8" s="8"/>
      <c r="B8" s="14" t="s">
        <v>43</v>
      </c>
      <c r="C8" s="85" t="s">
        <v>28</v>
      </c>
      <c r="D8" s="15"/>
      <c r="E8" s="79" t="s">
        <v>13</v>
      </c>
      <c r="F8" s="74" t="s">
        <v>40</v>
      </c>
      <c r="G8" s="14" t="s">
        <v>44</v>
      </c>
      <c r="H8" s="15"/>
    </row>
    <row r="9" spans="1:8" ht="19.5" customHeight="1">
      <c r="A9" s="8"/>
      <c r="B9" s="13">
        <f t="array" ref="B9:H9">DaysAndWeeks+DATE(CalendarYear,10,1)-WEEKDAY(DATE(CalendarYear,10,1),(WeekStart="Monday")+1)+22</f>
        <v>44486</v>
      </c>
      <c r="C9" s="13">
        <v>44487</v>
      </c>
      <c r="D9" s="13">
        <v>44488</v>
      </c>
      <c r="E9" s="13">
        <v>44489</v>
      </c>
      <c r="F9" s="13">
        <v>44490</v>
      </c>
      <c r="G9" s="13">
        <v>44491</v>
      </c>
      <c r="H9" s="13">
        <v>44492</v>
      </c>
    </row>
    <row r="10" spans="1:8" ht="57.9" customHeight="1">
      <c r="A10" s="8"/>
      <c r="B10" s="14" t="s">
        <v>43</v>
      </c>
      <c r="C10" s="14" t="s">
        <v>44</v>
      </c>
      <c r="D10" s="13"/>
      <c r="E10" s="79" t="s">
        <v>13</v>
      </c>
      <c r="F10" s="74" t="s">
        <v>40</v>
      </c>
      <c r="G10" s="14" t="s">
        <v>44</v>
      </c>
      <c r="H10" s="13"/>
    </row>
    <row r="11" spans="1:8" ht="19.5" customHeight="1">
      <c r="A11" s="8"/>
      <c r="B11" s="15">
        <f t="array" ref="B11:H11">DaysAndWeeks+DATE(CalendarYear,10,1)-WEEKDAY(DATE(CalendarYear,10,1),(WeekStart="Monday")+1)+29</f>
        <v>44493</v>
      </c>
      <c r="C11" s="15">
        <v>44494</v>
      </c>
      <c r="D11" s="15">
        <v>44495</v>
      </c>
      <c r="E11" s="15">
        <v>44496</v>
      </c>
      <c r="F11" s="15">
        <v>44497</v>
      </c>
      <c r="G11" s="15">
        <v>44498</v>
      </c>
      <c r="H11" s="15">
        <v>44499</v>
      </c>
    </row>
    <row r="12" spans="1:8" ht="57.9" customHeight="1">
      <c r="A12" s="8"/>
      <c r="B12" s="80" t="s">
        <v>15</v>
      </c>
      <c r="C12" s="14" t="s">
        <v>44</v>
      </c>
      <c r="D12" s="15"/>
      <c r="E12" s="79" t="s">
        <v>13</v>
      </c>
      <c r="F12" s="74" t="s">
        <v>40</v>
      </c>
      <c r="G12" s="14" t="s">
        <v>44</v>
      </c>
      <c r="H12" s="79" t="s">
        <v>14</v>
      </c>
    </row>
    <row r="13" spans="1:8" ht="19.5" customHeight="1">
      <c r="A13" s="8"/>
      <c r="B13" s="13">
        <f t="array" ref="B13:C13">DaysAndWeeks+DATE(CalendarYear,10,1)-WEEKDAY(DATE(CalendarYear,10,1),(WeekStart="Monday")+1)+36</f>
        <v>44500</v>
      </c>
      <c r="C13" s="13">
        <v>44501</v>
      </c>
      <c r="D13" s="11" t="s">
        <v>1</v>
      </c>
      <c r="E13" s="69"/>
      <c r="F13" s="69"/>
      <c r="G13" s="69"/>
      <c r="H13" s="70"/>
    </row>
    <row r="14" spans="1:8" ht="57.9" customHeight="1">
      <c r="A14" s="8"/>
      <c r="B14" s="94" t="s">
        <v>43</v>
      </c>
      <c r="C14" s="13"/>
      <c r="D14" s="12"/>
      <c r="E14" s="71"/>
      <c r="F14" s="71"/>
      <c r="G14" s="71"/>
      <c r="H14" s="72"/>
    </row>
  </sheetData>
  <mergeCells count="2">
    <mergeCell ref="E13:H14"/>
    <mergeCell ref="G6:H6"/>
  </mergeCells>
  <conditionalFormatting sqref="B11:H11 B13:C13">
    <cfRule type="expression" dxfId="8" priority="4">
      <formula>AND(DAY(B11)&gt;=1,DAY(B11)&lt;=15)</formula>
    </cfRule>
  </conditionalFormatting>
  <conditionalFormatting sqref="B3:G3">
    <cfRule type="expression" dxfId="7" priority="3">
      <formula>DAY(B3)&gt;8</formula>
    </cfRule>
  </conditionalFormatting>
  <conditionalFormatting sqref="D13">
    <cfRule type="expression" dxfId="6" priority="1">
      <formula>AND(DAY(D13)&gt;=1,DAY(D13)&lt;=15)</formula>
    </cfRule>
  </conditionalFormatting>
  <dataValidations count="9">
    <dataValidation allowBlank="1" showInputMessage="1" showErrorMessage="1" prompt="Automatically determined weekday" sqref="C2:H2" xr:uid="{00000000-0002-0000-0900-000000000000}"/>
    <dataValidation allowBlank="1" showErrorMessage="1" prompt="The year in this cell is automatically updated based on the year entered in January worksheet. Calendar below has dates for previous and next month with lighter font shade" sqref="B1" xr:uid="{00000000-0002-0000-0900-000001000000}"/>
    <dataValidation allowBlank="1" showInputMessage="1" showErrorMessage="1" prompt="This row &amp; rows 5, 7, 9, 11 &amp; 13 contain calendar days of the week. If this cell doesn’t contain the number 1, then it is a day from the previous month. Enter notes in cell E13" sqref="B3" xr:uid="{00000000-0002-0000-0900-000002000000}"/>
    <dataValidation allowBlank="1" showInputMessage="1" showErrorMessage="1" prompt="This row contains the weekday names for this calendar. This cell contains the starting day of the week. To change the starting day, enter a new weekday in cell K4 of the January worksheet" sqref="B2" xr:uid="{00000000-0002-0000-0900-000003000000}"/>
    <dataValidation allowBlank="1" showInputMessage="1" showErrorMessage="1" prompt="October month calendar" sqref="A1" xr:uid="{00000000-0002-0000-0900-000005000000}"/>
    <dataValidation allowBlank="1" showInputMessage="1" showErrorMessage="1" prompt="Enter Notes in the cell at right" sqref="D13:D14" xr:uid="{00000000-0002-0000-0900-000006000000}"/>
    <dataValidation allowBlank="1" showInputMessage="1" showErrorMessage="1" prompt="Enter Notes in this cell" sqref="E13:H14" xr:uid="{00000000-0002-0000-0900-000007000000}"/>
    <dataValidation allowBlank="1" showInputMessage="1" showErrorMessage="1" prompt="This row &amp; rows 6, 8, 10, 12, &amp; 14 are cells for entering daily notes related to the calendar day in the cell above" sqref="B4" xr:uid="{00000000-0002-0000-0900-000008000000}"/>
    <dataValidation allowBlank="1" showInputMessage="1" showErrorMessage="1" prompt="The year in this cell is automatically updated. Select another year in cell K3 of the January worksheet to change the year" sqref="C1" xr:uid="{873421E6-8E6D-4E29-8E27-EC2434AD0373}"/>
  </dataValidations>
  <printOptions horizontalCentered="1" verticalCentered="1"/>
  <pageMargins left="0.7" right="0.7" top="0.75" bottom="0.75" header="0.3" footer="0.3"/>
  <pageSetup scale="89" orientation="landscape" r:id="rId1"/>
  <headerFooter differentFirst="1">
    <oddFooter>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9" tint="-0.499984740745262"/>
    <pageSetUpPr fitToPage="1"/>
  </sheetPr>
  <dimension ref="A1:H14"/>
  <sheetViews>
    <sheetView showGridLines="0" zoomScaleNormal="100" workbookViewId="0">
      <selection activeCell="K1" sqref="K1"/>
    </sheetView>
  </sheetViews>
  <sheetFormatPr defaultColWidth="8.90625" defaultRowHeight="13.8"/>
  <cols>
    <col min="1" max="1" width="2.81640625" customWidth="1"/>
    <col min="2" max="2" width="18.453125" customWidth="1"/>
    <col min="3" max="8" width="17.81640625" customWidth="1"/>
    <col min="9" max="9" width="2.81640625" customWidth="1"/>
  </cols>
  <sheetData>
    <row r="1" spans="1:8" ht="59.25" customHeight="1">
      <c r="A1" s="8"/>
      <c r="B1" s="63" t="str">
        <f>"November "&amp;CalendarYear</f>
        <v>November 2021</v>
      </c>
      <c r="C1" s="57"/>
      <c r="D1" s="57"/>
      <c r="E1" s="58"/>
      <c r="F1" s="58"/>
      <c r="G1" s="58"/>
      <c r="H1" s="59"/>
    </row>
    <row r="2" spans="1:8" ht="21.75" customHeight="1">
      <c r="A2" s="8"/>
      <c r="B2" s="9" t="str">
        <f>IF(WeekStart="SUNDAY", "SUNDAY","MONDAY")</f>
        <v>SUNDAY</v>
      </c>
      <c r="C2" s="9" t="str">
        <f t="shared" ref="C2:H2" si="0">UPPER(TEXT(C3,"dddd"))</f>
        <v>MONDAY</v>
      </c>
      <c r="D2" s="9" t="str">
        <f t="shared" si="0"/>
        <v>TUESDAY</v>
      </c>
      <c r="E2" s="9" t="str">
        <f t="shared" si="0"/>
        <v>WEDNESDAY</v>
      </c>
      <c r="F2" s="9" t="str">
        <f t="shared" si="0"/>
        <v>THURSDAY</v>
      </c>
      <c r="G2" s="9" t="str">
        <f t="shared" si="0"/>
        <v>FRIDAY</v>
      </c>
      <c r="H2" s="9" t="str">
        <f t="shared" si="0"/>
        <v>SATURDAY</v>
      </c>
    </row>
    <row r="3" spans="1:8" ht="19.5" customHeight="1">
      <c r="A3" s="8"/>
      <c r="B3" s="15">
        <f t="array" ref="B3:H3">DaysAndWeeks+DATE(CalendarYear,11,1)-WEEKDAY(DATE(CalendarYear,11,1),(WeekStart="Monday")+1)+1</f>
        <v>44500</v>
      </c>
      <c r="C3" s="15">
        <v>44501</v>
      </c>
      <c r="D3" s="15">
        <v>44502</v>
      </c>
      <c r="E3" s="15">
        <v>44503</v>
      </c>
      <c r="F3" s="15">
        <v>44504</v>
      </c>
      <c r="G3" s="15">
        <v>44505</v>
      </c>
      <c r="H3" s="15">
        <v>44506</v>
      </c>
    </row>
    <row r="4" spans="1:8" ht="57.9" customHeight="1">
      <c r="A4" s="8"/>
      <c r="B4" s="15"/>
      <c r="C4" s="14" t="s">
        <v>44</v>
      </c>
      <c r="D4" s="15"/>
      <c r="E4" s="85" t="s">
        <v>29</v>
      </c>
      <c r="F4" s="74" t="s">
        <v>40</v>
      </c>
      <c r="G4" s="14" t="s">
        <v>44</v>
      </c>
      <c r="H4" s="15"/>
    </row>
    <row r="5" spans="1:8" ht="19.5" customHeight="1">
      <c r="A5" s="8"/>
      <c r="B5" s="13">
        <f t="array" ref="B5:H5">DaysAndWeeks+DATE(CalendarYear,11,1)-WEEKDAY(DATE(CalendarYear,11,1),(WeekStart="Monday")+1)+8</f>
        <v>44507</v>
      </c>
      <c r="C5" s="13">
        <v>44508</v>
      </c>
      <c r="D5" s="13">
        <v>44509</v>
      </c>
      <c r="E5" s="13">
        <v>44510</v>
      </c>
      <c r="F5" s="13">
        <v>44511</v>
      </c>
      <c r="G5" s="13">
        <v>44512</v>
      </c>
      <c r="H5" s="13">
        <v>44513</v>
      </c>
    </row>
    <row r="6" spans="1:8" ht="57.9" customHeight="1">
      <c r="A6" s="8"/>
      <c r="B6" s="14" t="s">
        <v>43</v>
      </c>
      <c r="C6" s="14" t="s">
        <v>44</v>
      </c>
      <c r="D6" s="13"/>
      <c r="E6" s="14" t="s">
        <v>44</v>
      </c>
      <c r="F6" s="83" t="s">
        <v>30</v>
      </c>
      <c r="G6" s="14" t="s">
        <v>44</v>
      </c>
      <c r="H6" s="13"/>
    </row>
    <row r="7" spans="1:8" ht="19.5" customHeight="1">
      <c r="A7" s="8"/>
      <c r="B7" s="15">
        <f t="array" ref="B7:H7">DaysAndWeeks+DATE(CalendarYear,11,1)-WEEKDAY(DATE(CalendarYear,11,1),(WeekStart="Monday")+1)+15</f>
        <v>44514</v>
      </c>
      <c r="C7" s="15">
        <v>44515</v>
      </c>
      <c r="D7" s="15">
        <v>44516</v>
      </c>
      <c r="E7" s="15">
        <v>44517</v>
      </c>
      <c r="F7" s="15">
        <v>44518</v>
      </c>
      <c r="G7" s="15">
        <v>44519</v>
      </c>
      <c r="H7" s="15">
        <v>44520</v>
      </c>
    </row>
    <row r="8" spans="1:8" ht="57.9" customHeight="1">
      <c r="A8" s="8"/>
      <c r="B8" s="14" t="s">
        <v>43</v>
      </c>
      <c r="C8" s="14" t="s">
        <v>44</v>
      </c>
      <c r="D8" s="15"/>
      <c r="E8" s="14" t="s">
        <v>44</v>
      </c>
      <c r="F8" s="74" t="s">
        <v>40</v>
      </c>
      <c r="G8" s="14" t="s">
        <v>44</v>
      </c>
      <c r="H8" s="15"/>
    </row>
    <row r="9" spans="1:8" ht="19.5" customHeight="1">
      <c r="A9" s="8"/>
      <c r="B9" s="13">
        <f t="array" ref="B9:H9">DaysAndWeeks+DATE(CalendarYear,11,1)-WEEKDAY(DATE(CalendarYear,11,1),(WeekStart="Monday")+1)+22</f>
        <v>44521</v>
      </c>
      <c r="C9" s="13">
        <v>44522</v>
      </c>
      <c r="D9" s="13">
        <v>44523</v>
      </c>
      <c r="E9" s="13">
        <v>44524</v>
      </c>
      <c r="F9" s="13">
        <v>44525</v>
      </c>
      <c r="G9" s="13">
        <v>44526</v>
      </c>
      <c r="H9" s="13">
        <v>44527</v>
      </c>
    </row>
    <row r="10" spans="1:8" ht="57.9" customHeight="1">
      <c r="A10" s="8"/>
      <c r="B10" s="14" t="s">
        <v>43</v>
      </c>
      <c r="C10" s="14" t="s">
        <v>44</v>
      </c>
      <c r="D10" s="13"/>
      <c r="E10" s="14" t="s">
        <v>44</v>
      </c>
      <c r="F10" s="78" t="s">
        <v>16</v>
      </c>
      <c r="G10" s="14"/>
      <c r="H10" s="13"/>
    </row>
    <row r="11" spans="1:8" ht="19.5" customHeight="1">
      <c r="A11" s="8"/>
      <c r="B11" s="15">
        <f t="array" ref="B11:H11">DaysAndWeeks+DATE(CalendarYear,11,1)-WEEKDAY(DATE(CalendarYear,11,1),(WeekStart="Monday")+1)+29</f>
        <v>44528</v>
      </c>
      <c r="C11" s="15">
        <v>44529</v>
      </c>
      <c r="D11" s="15">
        <v>44530</v>
      </c>
      <c r="E11" s="15">
        <v>44531</v>
      </c>
      <c r="F11" s="15">
        <v>44532</v>
      </c>
      <c r="G11" s="15">
        <v>44533</v>
      </c>
      <c r="H11" s="15">
        <v>44534</v>
      </c>
    </row>
    <row r="12" spans="1:8" ht="57.9" customHeight="1">
      <c r="A12" s="8"/>
      <c r="B12" s="82" t="s">
        <v>17</v>
      </c>
      <c r="C12" s="15"/>
      <c r="D12" s="15"/>
      <c r="E12" s="15"/>
      <c r="F12" s="15"/>
      <c r="G12" s="15"/>
      <c r="H12" s="15"/>
    </row>
    <row r="13" spans="1:8" ht="19.5" customHeight="1">
      <c r="A13" s="8"/>
      <c r="B13" s="13">
        <f t="array" ref="B13:C13">DaysAndWeeks+DATE(CalendarYear,11,1)-WEEKDAY(DATE(CalendarYear,11,1),(WeekStart="Monday")+1)+36</f>
        <v>44535</v>
      </c>
      <c r="C13" s="13">
        <v>44536</v>
      </c>
      <c r="D13" s="11" t="s">
        <v>1</v>
      </c>
      <c r="E13" s="69"/>
      <c r="F13" s="69"/>
      <c r="G13" s="69"/>
      <c r="H13" s="70"/>
    </row>
    <row r="14" spans="1:8" ht="57.9" customHeight="1">
      <c r="A14" s="8"/>
      <c r="B14" s="13"/>
      <c r="C14" s="13"/>
      <c r="D14" s="12"/>
      <c r="E14" s="71"/>
      <c r="F14" s="71"/>
      <c r="G14" s="71"/>
      <c r="H14" s="72"/>
    </row>
  </sheetData>
  <mergeCells count="1">
    <mergeCell ref="E13:H14"/>
  </mergeCells>
  <conditionalFormatting sqref="B11:H11 B13:C13">
    <cfRule type="expression" dxfId="5" priority="5">
      <formula>AND(DAY(B11)&gt;=1,DAY(B11)&lt;=15)</formula>
    </cfRule>
  </conditionalFormatting>
  <conditionalFormatting sqref="B3:G3">
    <cfRule type="expression" dxfId="4" priority="4">
      <formula>DAY(B3)&gt;8</formula>
    </cfRule>
  </conditionalFormatting>
  <conditionalFormatting sqref="D13">
    <cfRule type="expression" dxfId="3" priority="1">
      <formula>AND(DAY(D13)&gt;=1,DAY(D13)&lt;=15)</formula>
    </cfRule>
  </conditionalFormatting>
  <dataValidations count="9">
    <dataValidation allowBlank="1" showInputMessage="1" showErrorMessage="1" prompt="Automatically determined weekday" sqref="C2:H2" xr:uid="{00000000-0002-0000-0A00-000000000000}"/>
    <dataValidation allowBlank="1" showErrorMessage="1" prompt="The year in this cell is automatically updated based on the year entered in January worksheet. Calendar below has dates for previous and next month with lighter font shade" sqref="B1" xr:uid="{00000000-0002-0000-0A00-000001000000}"/>
    <dataValidation allowBlank="1" showInputMessage="1" showErrorMessage="1" prompt="This row &amp; rows 5, 7, 9, 11 &amp; 13 contain calendar days of the week. If this cell doesn’t contain the number 1, then it is a day from the previous month. Enter notes in cell E13" sqref="B3" xr:uid="{00000000-0002-0000-0A00-000002000000}"/>
    <dataValidation allowBlank="1" showInputMessage="1" showErrorMessage="1" prompt="This row contains the weekday names for this calendar. This cell contains the starting day of the week. To change the starting day, enter a new weekday in cell K4 of the January worksheet" sqref="B2" xr:uid="{00000000-0002-0000-0A00-000003000000}"/>
    <dataValidation allowBlank="1" showInputMessage="1" showErrorMessage="1" prompt="November month calendar" sqref="A1" xr:uid="{00000000-0002-0000-0A00-000005000000}"/>
    <dataValidation allowBlank="1" showInputMessage="1" showErrorMessage="1" prompt="Enter Notes in the cell at right" sqref="D13:D14" xr:uid="{00000000-0002-0000-0A00-000006000000}"/>
    <dataValidation allowBlank="1" showInputMessage="1" showErrorMessage="1" prompt="Enter Notes in this cell" sqref="E13:H14" xr:uid="{00000000-0002-0000-0A00-000007000000}"/>
    <dataValidation allowBlank="1" showInputMessage="1" showErrorMessage="1" prompt="This row &amp; rows 6, 8, 10, 12, &amp; 14 are cells for entering daily notes related to the calendar day in the cell above" sqref="B4" xr:uid="{00000000-0002-0000-0A00-000008000000}"/>
    <dataValidation allowBlank="1" showInputMessage="1" showErrorMessage="1" prompt="The year in this cell is automatically updated. Select another year in cell K3 of the January worksheet to change the year" sqref="C1" xr:uid="{3A4E290F-6134-4539-A45D-9C6B0C71CC5F}"/>
  </dataValidations>
  <printOptions horizontalCentered="1" verticalCentered="1"/>
  <pageMargins left="0.7" right="0.7" top="0.75" bottom="0.75" header="0.3" footer="0.3"/>
  <pageSetup scale="89" orientation="landscape" r:id="rId1"/>
  <headerFooter differentFirst="1">
    <oddFooter>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6" tint="-0.249977111117893"/>
    <pageSetUpPr fitToPage="1"/>
  </sheetPr>
  <dimension ref="A1:H14"/>
  <sheetViews>
    <sheetView showGridLines="0" zoomScaleNormal="100" workbookViewId="0">
      <selection activeCell="K1" sqref="K1"/>
    </sheetView>
  </sheetViews>
  <sheetFormatPr defaultColWidth="8.90625" defaultRowHeight="13.8"/>
  <cols>
    <col min="1" max="1" width="2.81640625" customWidth="1"/>
    <col min="2" max="2" width="18.453125" customWidth="1"/>
    <col min="3" max="8" width="17.81640625" customWidth="1"/>
    <col min="9" max="9" width="2.81640625" customWidth="1"/>
  </cols>
  <sheetData>
    <row r="1" spans="1:8" ht="59.25" customHeight="1">
      <c r="A1" s="8"/>
      <c r="B1" s="64" t="str">
        <f>"December "&amp;CalendarYear</f>
        <v>December 2021</v>
      </c>
      <c r="C1" s="65"/>
      <c r="D1" s="65"/>
      <c r="E1" s="66"/>
      <c r="F1" s="66"/>
      <c r="G1" s="66"/>
      <c r="H1" s="67"/>
    </row>
    <row r="2" spans="1:8" ht="21.75" customHeight="1">
      <c r="A2" s="8"/>
      <c r="B2" s="9" t="str">
        <f>IF(WeekStart="SUNDAY", "SUNDAY","MONDAY")</f>
        <v>SUNDAY</v>
      </c>
      <c r="C2" s="9" t="str">
        <f t="shared" ref="C2:H2" si="0">UPPER(TEXT(C3,"dddd"))</f>
        <v>MONDAY</v>
      </c>
      <c r="D2" s="9" t="str">
        <f t="shared" si="0"/>
        <v>TUESDAY</v>
      </c>
      <c r="E2" s="9" t="str">
        <f t="shared" si="0"/>
        <v>WEDNESDAY</v>
      </c>
      <c r="F2" s="9" t="str">
        <f t="shared" si="0"/>
        <v>THURSDAY</v>
      </c>
      <c r="G2" s="9" t="str">
        <f t="shared" si="0"/>
        <v>FRIDAY</v>
      </c>
      <c r="H2" s="9" t="str">
        <f t="shared" si="0"/>
        <v>SATURDAY</v>
      </c>
    </row>
    <row r="3" spans="1:8" ht="19.5" customHeight="1">
      <c r="A3" s="8"/>
      <c r="B3" s="15">
        <f t="array" ref="B3:H3">DaysAndWeeks+DATE(CalendarYear,12,1)-WEEKDAY(DATE(CalendarYear,12,1),(WeekStart="Monday")+1)+1</f>
        <v>44528</v>
      </c>
      <c r="C3" s="15">
        <v>44529</v>
      </c>
      <c r="D3" s="15">
        <v>44530</v>
      </c>
      <c r="E3" s="15">
        <v>44531</v>
      </c>
      <c r="F3" s="15">
        <v>44532</v>
      </c>
      <c r="G3" s="15">
        <v>44533</v>
      </c>
      <c r="H3" s="15">
        <v>44534</v>
      </c>
    </row>
    <row r="4" spans="1:8" ht="57.9" customHeight="1">
      <c r="A4" s="8"/>
      <c r="B4" s="15"/>
      <c r="C4" s="15"/>
      <c r="D4" s="15"/>
      <c r="E4" s="15"/>
      <c r="F4" s="74" t="s">
        <v>40</v>
      </c>
      <c r="G4" s="15"/>
      <c r="H4" s="82" t="s">
        <v>18</v>
      </c>
    </row>
    <row r="5" spans="1:8" ht="19.5" customHeight="1">
      <c r="A5" s="8"/>
      <c r="B5" s="13">
        <f t="array" ref="B5:H5">DaysAndWeeks+DATE(CalendarYear,12,1)-WEEKDAY(DATE(CalendarYear,12,1),(WeekStart="Monday")+1)+8</f>
        <v>44535</v>
      </c>
      <c r="C5" s="13">
        <v>44536</v>
      </c>
      <c r="D5" s="13">
        <v>44537</v>
      </c>
      <c r="E5" s="13">
        <v>44538</v>
      </c>
      <c r="F5" s="13">
        <v>44539</v>
      </c>
      <c r="G5" s="13">
        <v>44540</v>
      </c>
      <c r="H5" s="13">
        <v>44541</v>
      </c>
    </row>
    <row r="6" spans="1:8" ht="57.9" customHeight="1">
      <c r="A6" s="8"/>
      <c r="B6" s="79" t="s">
        <v>19</v>
      </c>
      <c r="C6" s="14" t="s">
        <v>44</v>
      </c>
      <c r="D6" s="13"/>
      <c r="E6" s="14" t="s">
        <v>44</v>
      </c>
      <c r="F6" s="74" t="s">
        <v>40</v>
      </c>
      <c r="G6" s="14" t="s">
        <v>44</v>
      </c>
      <c r="H6" s="13"/>
    </row>
    <row r="7" spans="1:8" ht="19.5" customHeight="1">
      <c r="A7" s="8"/>
      <c r="B7" s="15">
        <f t="array" ref="B7:H7">DaysAndWeeks+DATE(CalendarYear,12,1)-WEEKDAY(DATE(CalendarYear,12,1),(WeekStart="Monday")+1)+15</f>
        <v>44542</v>
      </c>
      <c r="C7" s="15">
        <v>44543</v>
      </c>
      <c r="D7" s="15">
        <v>44544</v>
      </c>
      <c r="E7" s="15">
        <v>44545</v>
      </c>
      <c r="F7" s="15">
        <v>44546</v>
      </c>
      <c r="G7" s="15">
        <v>44547</v>
      </c>
      <c r="H7" s="15">
        <v>44548</v>
      </c>
    </row>
    <row r="8" spans="1:8" ht="57.9" customHeight="1">
      <c r="A8" s="8"/>
      <c r="B8" s="14" t="s">
        <v>43</v>
      </c>
      <c r="C8" s="14" t="s">
        <v>44</v>
      </c>
      <c r="D8" s="15"/>
      <c r="E8" s="14" t="s">
        <v>44</v>
      </c>
      <c r="F8" s="74" t="s">
        <v>40</v>
      </c>
      <c r="G8" s="14" t="s">
        <v>44</v>
      </c>
      <c r="H8" s="15"/>
    </row>
    <row r="9" spans="1:8" ht="19.5" customHeight="1">
      <c r="A9" s="8"/>
      <c r="B9" s="13">
        <f t="array" ref="B9:H9">DaysAndWeeks+DATE(CalendarYear,12,1)-WEEKDAY(DATE(CalendarYear,12,1),(WeekStart="Monday")+1)+22</f>
        <v>44549</v>
      </c>
      <c r="C9" s="13">
        <v>44550</v>
      </c>
      <c r="D9" s="13">
        <v>44551</v>
      </c>
      <c r="E9" s="13">
        <v>44552</v>
      </c>
      <c r="F9" s="13">
        <v>44553</v>
      </c>
      <c r="G9" s="13">
        <v>44554</v>
      </c>
      <c r="H9" s="13">
        <v>44555</v>
      </c>
    </row>
    <row r="10" spans="1:8" ht="57.9" customHeight="1">
      <c r="A10" s="8"/>
      <c r="B10" s="14" t="s">
        <v>43</v>
      </c>
      <c r="C10" s="14" t="s">
        <v>44</v>
      </c>
      <c r="D10" s="13"/>
      <c r="E10" s="14" t="s">
        <v>44</v>
      </c>
      <c r="F10" s="74" t="s">
        <v>40</v>
      </c>
      <c r="G10" s="83" t="s">
        <v>31</v>
      </c>
      <c r="H10" s="83" t="s">
        <v>32</v>
      </c>
    </row>
    <row r="11" spans="1:8" ht="19.5" customHeight="1">
      <c r="A11" s="8"/>
      <c r="B11" s="15">
        <f t="array" ref="B11:H11">DaysAndWeeks+DATE(CalendarYear,12,1)-WEEKDAY(DATE(CalendarYear,12,1),(WeekStart="Monday")+1)+29</f>
        <v>44556</v>
      </c>
      <c r="C11" s="15">
        <v>44557</v>
      </c>
      <c r="D11" s="15">
        <v>44558</v>
      </c>
      <c r="E11" s="15">
        <v>44559</v>
      </c>
      <c r="F11" s="15">
        <v>44560</v>
      </c>
      <c r="G11" s="15">
        <v>44561</v>
      </c>
      <c r="H11" s="15">
        <v>44562</v>
      </c>
    </row>
    <row r="12" spans="1:8" ht="57.9" customHeight="1">
      <c r="A12" s="8"/>
      <c r="B12" s="14" t="s">
        <v>43</v>
      </c>
      <c r="C12" s="14" t="s">
        <v>44</v>
      </c>
      <c r="D12" s="15"/>
      <c r="E12" s="14" t="s">
        <v>44</v>
      </c>
      <c r="F12" s="74" t="s">
        <v>40</v>
      </c>
      <c r="G12" s="14" t="s">
        <v>44</v>
      </c>
      <c r="H12" s="85" t="s">
        <v>33</v>
      </c>
    </row>
    <row r="13" spans="1:8" ht="19.5" customHeight="1">
      <c r="A13" s="8"/>
      <c r="B13" s="13">
        <f t="array" ref="B13:C13">DaysAndWeeks+DATE(CalendarYear,12,1)-WEEKDAY(DATE(CalendarYear,12,1),(WeekStart="Monday")+1)+36</f>
        <v>44563</v>
      </c>
      <c r="C13" s="13">
        <v>44564</v>
      </c>
      <c r="D13" s="11" t="s">
        <v>1</v>
      </c>
      <c r="E13" s="69"/>
      <c r="F13" s="69"/>
      <c r="G13" s="69"/>
      <c r="H13" s="70"/>
    </row>
    <row r="14" spans="1:8" ht="57.9" customHeight="1">
      <c r="A14" s="8"/>
      <c r="B14" s="13"/>
      <c r="C14" s="13"/>
      <c r="D14" s="12"/>
      <c r="E14" s="71"/>
      <c r="F14" s="71"/>
      <c r="G14" s="71"/>
      <c r="H14" s="72"/>
    </row>
  </sheetData>
  <mergeCells count="1">
    <mergeCell ref="E13:H14"/>
  </mergeCells>
  <conditionalFormatting sqref="B11:H11 B13:C13">
    <cfRule type="expression" dxfId="2" priority="4">
      <formula>AND(DAY(B11)&gt;=1,DAY(B11)&lt;=15)</formula>
    </cfRule>
  </conditionalFormatting>
  <conditionalFormatting sqref="B3:G3">
    <cfRule type="expression" dxfId="1" priority="3">
      <formula>DAY(B3)&gt;8</formula>
    </cfRule>
  </conditionalFormatting>
  <conditionalFormatting sqref="D13">
    <cfRule type="expression" dxfId="0" priority="1">
      <formula>AND(DAY(D13)&gt;=1,DAY(D13)&lt;=15)</formula>
    </cfRule>
  </conditionalFormatting>
  <dataValidations count="9">
    <dataValidation allowBlank="1" showInputMessage="1" showErrorMessage="1" prompt="Automatically determined weekday" sqref="C2:H2" xr:uid="{00000000-0002-0000-0B00-000000000000}"/>
    <dataValidation allowBlank="1" showErrorMessage="1" prompt="The year in this cell is automatically updated based on the year entered in January worksheet. Calendar below has dates for previous and next month with lighter font shade" sqref="B1" xr:uid="{00000000-0002-0000-0B00-000001000000}"/>
    <dataValidation allowBlank="1" showInputMessage="1" showErrorMessage="1" prompt="This row &amp; rows 5, 7, 9, 11 &amp; 13 contain calendar days of the week. If this cell doesn’t contain the number 1, then it is a day from the previous month. Enter notes in cell E13" sqref="B3" xr:uid="{00000000-0002-0000-0B00-000002000000}"/>
    <dataValidation allowBlank="1" showInputMessage="1" showErrorMessage="1" prompt="This row contains the weekday names for this calendar. This cell contains the starting day of the week. To change the starting day, enter a new weekday in cell K4 of the January worksheet" sqref="B2" xr:uid="{00000000-0002-0000-0B00-000003000000}"/>
    <dataValidation allowBlank="1" showInputMessage="1" showErrorMessage="1" prompt="December month calendar" sqref="A1" xr:uid="{00000000-0002-0000-0B00-000005000000}"/>
    <dataValidation allowBlank="1" showInputMessage="1" showErrorMessage="1" prompt="Enter Notes in the cell at right" sqref="D13:D14" xr:uid="{00000000-0002-0000-0B00-000006000000}"/>
    <dataValidation allowBlank="1" showInputMessage="1" showErrorMessage="1" prompt="Enter Notes in this cell" sqref="E13:H14" xr:uid="{00000000-0002-0000-0B00-000007000000}"/>
    <dataValidation allowBlank="1" showInputMessage="1" showErrorMessage="1" prompt="This row &amp; rows 6, 8, 10, 12, &amp; 14 are cells for entering daily notes related to the calendar day in the cell above" sqref="B4" xr:uid="{00000000-0002-0000-0B00-000008000000}"/>
    <dataValidation allowBlank="1" showInputMessage="1" showErrorMessage="1" prompt="The year in this cell is automatically updated. Select another year in cell K3 of the January worksheet to change the year" sqref="C1" xr:uid="{0ED9C6F5-D117-4D38-BF48-93FAA0D1B91E}"/>
  </dataValidations>
  <printOptions horizontalCentered="1" verticalCentered="1"/>
  <pageMargins left="0.7" right="0.7" top="0.75" bottom="0.75" header="0.3" footer="0.3"/>
  <pageSetup scale="89" orientation="landscape" r:id="rId1"/>
  <headerFooter differentFirst="1"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6"/>
    <pageSetUpPr autoPageBreaks="0" fitToPage="1"/>
  </sheetPr>
  <dimension ref="A1:P14"/>
  <sheetViews>
    <sheetView showGridLines="0" zoomScaleNormal="100" workbookViewId="0">
      <selection activeCell="I6" sqref="I6"/>
    </sheetView>
  </sheetViews>
  <sheetFormatPr defaultColWidth="8.90625" defaultRowHeight="13.8"/>
  <cols>
    <col min="1" max="1" width="2.81640625" style="7" customWidth="1"/>
    <col min="2" max="2" width="18.453125" customWidth="1"/>
    <col min="3" max="8" width="17.81640625" customWidth="1"/>
    <col min="9" max="9" width="30.6328125" customWidth="1"/>
    <col min="10" max="14" width="30.6328125" style="8" customWidth="1"/>
    <col min="15" max="15" width="12.81640625" customWidth="1"/>
    <col min="16" max="16" width="13.81640625" customWidth="1"/>
  </cols>
  <sheetData>
    <row r="1" spans="1:16" s="1" customFormat="1" ht="60" customHeight="1">
      <c r="A1" s="7"/>
      <c r="B1" s="22" t="str">
        <f>"January "&amp;CalendarYear</f>
        <v>January 2021</v>
      </c>
      <c r="C1" s="23"/>
      <c r="D1" s="24"/>
      <c r="E1" s="25"/>
      <c r="F1" s="25"/>
      <c r="G1" s="25"/>
      <c r="H1" s="26"/>
    </row>
    <row r="2" spans="1:16" s="2" customFormat="1" ht="21.75" customHeight="1">
      <c r="A2" s="7"/>
      <c r="B2" s="16" t="str">
        <f>WeekStart</f>
        <v>SUNDAY</v>
      </c>
      <c r="C2" s="16" t="str">
        <f t="shared" ref="C2:H2" si="0">UPPER(TEXT(C3,"dddd"))</f>
        <v>MONDAY</v>
      </c>
      <c r="D2" s="16" t="str">
        <f>UPPER(TEXT(D3,"dddd"))</f>
        <v>TUESDAY</v>
      </c>
      <c r="E2" s="16" t="str">
        <f t="shared" si="0"/>
        <v>WEDNESDAY</v>
      </c>
      <c r="F2" s="16" t="str">
        <f t="shared" si="0"/>
        <v>THURSDAY</v>
      </c>
      <c r="G2" s="16" t="str">
        <f t="shared" si="0"/>
        <v>FRIDAY</v>
      </c>
      <c r="H2" s="16" t="str">
        <f t="shared" si="0"/>
        <v>SATURDAY</v>
      </c>
      <c r="O2" s="73" t="s">
        <v>4</v>
      </c>
      <c r="P2" s="73"/>
    </row>
    <row r="3" spans="1:16" s="3" customFormat="1" ht="19.5" customHeight="1">
      <c r="A3" s="7"/>
      <c r="B3" s="15">
        <f t="array" ref="B3:H3">DaysAndWeeks+DATE(CalendarYear,1,1)-WEEKDAY(DATE(CalendarYear,1,1),(WeekStart="Monday")+1)+1</f>
        <v>44192</v>
      </c>
      <c r="C3" s="15">
        <v>44193</v>
      </c>
      <c r="D3" s="15">
        <v>44194</v>
      </c>
      <c r="E3" s="15">
        <v>44195</v>
      </c>
      <c r="F3" s="15">
        <v>44196</v>
      </c>
      <c r="G3" s="15">
        <v>44197</v>
      </c>
      <c r="H3" s="15">
        <v>44198</v>
      </c>
      <c r="O3" s="10" t="s">
        <v>2</v>
      </c>
      <c r="P3" s="17">
        <v>2021</v>
      </c>
    </row>
    <row r="4" spans="1:16" ht="57.9" customHeight="1">
      <c r="B4" s="15"/>
      <c r="C4" s="15"/>
      <c r="D4" s="15"/>
      <c r="E4" s="15"/>
      <c r="F4" s="15"/>
      <c r="G4" s="15"/>
      <c r="H4" s="15"/>
      <c r="O4" s="18" t="s">
        <v>3</v>
      </c>
      <c r="P4" s="19" t="s">
        <v>0</v>
      </c>
    </row>
    <row r="5" spans="1:16" s="3" customFormat="1" ht="19.5" customHeight="1">
      <c r="A5" s="7"/>
      <c r="B5" s="14">
        <f t="array" ref="B5:H5">DaysAndWeeks+DATE(CalendarYear,1,1)-WEEKDAY(DATE(CalendarYear,1,1),(WeekStart="Monday")+1)+8</f>
        <v>44199</v>
      </c>
      <c r="C5" s="14">
        <v>44200</v>
      </c>
      <c r="D5" s="14">
        <v>44201</v>
      </c>
      <c r="E5" s="14">
        <v>44202</v>
      </c>
      <c r="F5" s="14">
        <v>44203</v>
      </c>
      <c r="G5" s="14">
        <v>44204</v>
      </c>
      <c r="H5" s="14">
        <v>44205</v>
      </c>
    </row>
    <row r="6" spans="1:16" s="5" customFormat="1" ht="57.9" customHeight="1">
      <c r="A6" s="7"/>
      <c r="B6" s="14" t="s">
        <v>43</v>
      </c>
      <c r="C6" s="14" t="s">
        <v>44</v>
      </c>
      <c r="D6" s="14"/>
      <c r="E6" s="14" t="s">
        <v>44</v>
      </c>
      <c r="F6" s="74" t="s">
        <v>40</v>
      </c>
      <c r="G6" s="14" t="s">
        <v>44</v>
      </c>
      <c r="H6" s="14"/>
      <c r="O6" s="6"/>
    </row>
    <row r="7" spans="1:16" s="3" customFormat="1" ht="19.5" customHeight="1">
      <c r="A7" s="7"/>
      <c r="B7" s="15">
        <f t="array" ref="B7:H7">DaysAndWeeks+DATE(CalendarYear,1,1)-WEEKDAY(DATE(CalendarYear,1,1),(WeekStart="Monday")+1)+15</f>
        <v>44206</v>
      </c>
      <c r="C7" s="15">
        <v>44207</v>
      </c>
      <c r="D7" s="15">
        <v>44208</v>
      </c>
      <c r="E7" s="15">
        <v>44209</v>
      </c>
      <c r="F7" s="15">
        <v>44210</v>
      </c>
      <c r="G7" s="15">
        <v>44211</v>
      </c>
      <c r="H7" s="15">
        <v>44212</v>
      </c>
      <c r="O7" s="4"/>
    </row>
    <row r="8" spans="1:16" s="5" customFormat="1" ht="57.9" customHeight="1">
      <c r="A8" s="7"/>
      <c r="B8" s="14" t="s">
        <v>43</v>
      </c>
      <c r="C8" s="14" t="s">
        <v>44</v>
      </c>
      <c r="D8" s="15"/>
      <c r="E8" s="76" t="s">
        <v>5</v>
      </c>
      <c r="F8" s="74" t="s">
        <v>40</v>
      </c>
      <c r="G8" s="15"/>
      <c r="H8" s="15"/>
    </row>
    <row r="9" spans="1:16" s="3" customFormat="1" ht="19.5" customHeight="1">
      <c r="A9" s="7"/>
      <c r="B9" s="13">
        <f t="array" ref="B9:H9">DaysAndWeeks+DATE(CalendarYear,1,1)-WEEKDAY(DATE(CalendarYear,1,1),(WeekStart="Monday")+1)+22</f>
        <v>44213</v>
      </c>
      <c r="C9" s="13">
        <v>44214</v>
      </c>
      <c r="D9" s="13">
        <v>44215</v>
      </c>
      <c r="E9" s="13">
        <v>44216</v>
      </c>
      <c r="F9" s="13">
        <v>44217</v>
      </c>
      <c r="G9" s="13">
        <v>44218</v>
      </c>
      <c r="H9" s="13">
        <v>44219</v>
      </c>
    </row>
    <row r="10" spans="1:16" s="5" customFormat="1" ht="57.9" customHeight="1">
      <c r="A10" s="7"/>
      <c r="B10" s="14" t="s">
        <v>43</v>
      </c>
      <c r="C10" s="14" t="s">
        <v>44</v>
      </c>
      <c r="D10" s="13"/>
      <c r="E10" s="14" t="s">
        <v>44</v>
      </c>
      <c r="F10" s="74" t="s">
        <v>40</v>
      </c>
      <c r="G10" s="14" t="s">
        <v>44</v>
      </c>
      <c r="H10" s="13"/>
    </row>
    <row r="11" spans="1:16" s="3" customFormat="1" ht="19.5" customHeight="1">
      <c r="A11" s="7"/>
      <c r="B11" s="15">
        <f t="array" ref="B11:H11">DaysAndWeeks+DATE(CalendarYear,1,1)-WEEKDAY(DATE(CalendarYear,1,1),(WeekStart="Monday")+1)+29</f>
        <v>44220</v>
      </c>
      <c r="C11" s="15">
        <v>44221</v>
      </c>
      <c r="D11" s="15">
        <v>44222</v>
      </c>
      <c r="E11" s="15">
        <v>44223</v>
      </c>
      <c r="F11" s="15">
        <v>44224</v>
      </c>
      <c r="G11" s="15">
        <v>44225</v>
      </c>
      <c r="H11" s="15">
        <v>44226</v>
      </c>
    </row>
    <row r="12" spans="1:16" s="5" customFormat="1" ht="57.9" customHeight="1">
      <c r="A12" s="7"/>
      <c r="B12" s="14" t="s">
        <v>43</v>
      </c>
      <c r="C12" s="14" t="s">
        <v>44</v>
      </c>
      <c r="D12" s="15"/>
      <c r="E12" s="14" t="s">
        <v>44</v>
      </c>
      <c r="F12" s="74" t="s">
        <v>40</v>
      </c>
      <c r="G12" s="14" t="s">
        <v>44</v>
      </c>
      <c r="H12" s="15"/>
    </row>
    <row r="13" spans="1:16" s="3" customFormat="1" ht="19.5" customHeight="1">
      <c r="A13" s="7"/>
      <c r="B13" s="13">
        <f t="array" ref="B13:C13">DaysAndWeeks+DATE(CalendarYear,1,1)-WEEKDAY(DATE(CalendarYear,1,1),(WeekStart="Monday")+1)+36</f>
        <v>44227</v>
      </c>
      <c r="C13" s="13">
        <v>44228</v>
      </c>
      <c r="D13" s="11" t="s">
        <v>1</v>
      </c>
      <c r="E13" s="69"/>
      <c r="F13" s="69"/>
      <c r="G13" s="69"/>
      <c r="H13" s="70"/>
    </row>
    <row r="14" spans="1:16" s="5" customFormat="1" ht="57.9" customHeight="1">
      <c r="A14" s="7"/>
      <c r="B14" s="13"/>
      <c r="C14" s="13"/>
      <c r="D14" s="12"/>
      <c r="E14" s="71"/>
      <c r="F14" s="71"/>
      <c r="G14" s="71"/>
      <c r="H14" s="72"/>
    </row>
  </sheetData>
  <mergeCells count="2">
    <mergeCell ref="E13:H14"/>
    <mergeCell ref="O2:P2"/>
  </mergeCells>
  <phoneticPr fontId="1" type="noConversion"/>
  <conditionalFormatting sqref="B11:H11 B13:C13">
    <cfRule type="expression" dxfId="39" priority="25">
      <formula>AND(DAY(B11)&gt;=1,DAY(B11)&lt;=15)</formula>
    </cfRule>
  </conditionalFormatting>
  <conditionalFormatting sqref="B3:G3">
    <cfRule type="expression" dxfId="38" priority="24">
      <formula>DAY(B3)&gt;8</formula>
    </cfRule>
  </conditionalFormatting>
  <conditionalFormatting sqref="D13">
    <cfRule type="expression" dxfId="37" priority="1">
      <formula>AND(DAY(D13)&gt;=1,DAY(D13)&lt;=15)</formula>
    </cfRule>
  </conditionalFormatting>
  <dataValidations count="14">
    <dataValidation type="list" errorStyle="warning" allowBlank="1" showInputMessage="1" showErrorMessage="1" error="Select a day from the list. Select CANCEL, then press ALT+DOWN ARROW to pick day from the drop-down list" prompt="Select week start day in this cell. Press ALT+DOWN ARROW to open the drop-down list, then press ENTER to select the week start day" sqref="P4" xr:uid="{00000000-0002-0000-0000-000000000000}">
      <formula1>"SUNDAY,MONDAY"</formula1>
    </dataValidation>
    <dataValidation allowBlank="1" showInputMessage="1" showErrorMessage="1" prompt="Create custom one-month calendars in this workbook. Customize the year and starting day of the week for all months with this January worksheet. Each month is on a separate worksheet" sqref="A1" xr:uid="{00000000-0002-0000-0000-000001000000}"/>
    <dataValidation allowBlank="1" showInputMessage="1" showErrorMessage="1" prompt="Enter year and select calendar start day in the cells below. These Calendar Settings cells will not print" sqref="O2" xr:uid="{00000000-0002-0000-0000-000003000000}"/>
    <dataValidation allowBlank="1" showInputMessage="1" showErrorMessage="1" prompt="Enter year in cell at right" sqref="O3" xr:uid="{00000000-0002-0000-0000-000004000000}"/>
    <dataValidation allowBlank="1" showInputMessage="1" showErrorMessage="1" prompt="Select week start day in cell at right" sqref="O4" xr:uid="{00000000-0002-0000-0000-000005000000}"/>
    <dataValidation allowBlank="1" showInputMessage="1" showErrorMessage="1" prompt="Enter year in this cell" sqref="P3" xr:uid="{00000000-0002-0000-0000-000006000000}"/>
    <dataValidation allowBlank="1" showInputMessage="1" showErrorMessage="1" prompt="This row contains the weekday names for this calendar. This cell contains the starting day of the week. To change the starting day, enter a new weekday in cell K4" sqref="B2" xr:uid="{00000000-0002-0000-0000-000007000000}"/>
    <dataValidation allowBlank="1" showInputMessage="1" showErrorMessage="1" prompt="This row &amp; rows 5, 7, 9, 11 &amp; 13 contain calendar days of the week. If this cell doesn’t contain the number 1, then it is a day from the previous month. Enter notes in cell E13" sqref="B3" xr:uid="{00000000-0002-0000-0000-000008000000}"/>
    <dataValidation allowBlank="1" showErrorMessage="1" prompt="The year in this cell is automatically updated based on the year entered in cell K2. Calendar below has dates for previous and next month with lighter font shade" sqref="B1" xr:uid="{00000000-0002-0000-0000-000009000000}"/>
    <dataValidation allowBlank="1" showInputMessage="1" showErrorMessage="1" prompt="Automatically determined weekday" sqref="C2:H2" xr:uid="{00000000-0002-0000-0000-00000A000000}"/>
    <dataValidation allowBlank="1" showInputMessage="1" showErrorMessage="1" prompt="This row &amp; rows 6, 8, 10, 12, &amp; 14 are cells for entering daily notes related to the calendar day in the cell above" sqref="B4" xr:uid="{00000000-0002-0000-0000-00000B000000}"/>
    <dataValidation allowBlank="1" showInputMessage="1" showErrorMessage="1" prompt="Enter Notes in this cell" sqref="E13:H14" xr:uid="{00000000-0002-0000-0000-00000C000000}"/>
    <dataValidation allowBlank="1" showInputMessage="1" showErrorMessage="1" prompt="Enter Notes in the cell at right" sqref="D13:D14" xr:uid="{00000000-0002-0000-0000-00000D000000}"/>
    <dataValidation allowBlank="1" showInputMessage="1" showErrorMessage="1" prompt="The year in this cell is automatically updated. Select another year in cell K3 to change the year" sqref="C1" xr:uid="{68DB1B5F-672F-42EA-B173-279D18DF96BF}"/>
  </dataValidations>
  <printOptions horizontalCentered="1" verticalCentered="1"/>
  <pageMargins left="0.7" right="0.7" top="0.75" bottom="0.75" header="0.3" footer="0.3"/>
  <pageSetup scale="77" orientation="landscape" r:id="rId1"/>
  <headerFooter differentFirst="1" alignWithMargins="0">
    <oddFooter>Page &amp;P of &amp;N</oddFooter>
  </headerFooter>
  <customProperties>
    <customPr name="SheetChanged" r:id="rId2"/>
  </customPropertie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6" tint="0.39997558519241921"/>
    <pageSetUpPr fitToPage="1"/>
  </sheetPr>
  <dimension ref="A1:H14"/>
  <sheetViews>
    <sheetView showGridLines="0" zoomScaleNormal="100" workbookViewId="0">
      <selection activeCell="K3" sqref="K3"/>
    </sheetView>
  </sheetViews>
  <sheetFormatPr defaultColWidth="8.90625" defaultRowHeight="13.8"/>
  <cols>
    <col min="1" max="1" width="2.81640625" style="7" customWidth="1"/>
    <col min="2" max="2" width="18.453125" customWidth="1"/>
    <col min="3" max="8" width="17.81640625" customWidth="1"/>
    <col min="9" max="9" width="2.81640625" customWidth="1"/>
    <col min="10" max="10" width="10.6328125" customWidth="1"/>
  </cols>
  <sheetData>
    <row r="1" spans="1:8" s="1" customFormat="1" ht="59.25" customHeight="1">
      <c r="A1" s="7"/>
      <c r="B1" s="31" t="str">
        <f>"February "&amp;CalendarYear</f>
        <v>February 2021</v>
      </c>
      <c r="C1" s="32"/>
      <c r="D1" s="32"/>
      <c r="E1" s="33"/>
      <c r="F1" s="33"/>
      <c r="G1" s="33"/>
      <c r="H1" s="34"/>
    </row>
    <row r="2" spans="1:8" s="2" customFormat="1" ht="21.75" customHeight="1">
      <c r="A2" s="7"/>
      <c r="B2" s="9" t="str">
        <f>IF(WeekStart="SUNDAY", "SUNDAY","MONDAY")</f>
        <v>SUNDAY</v>
      </c>
      <c r="C2" s="9" t="str">
        <f t="shared" ref="C2:H2" si="0">UPPER(TEXT(C3,"dddd"))</f>
        <v>MONDAY</v>
      </c>
      <c r="D2" s="9" t="str">
        <f t="shared" si="0"/>
        <v>TUESDAY</v>
      </c>
      <c r="E2" s="9" t="str">
        <f t="shared" si="0"/>
        <v>WEDNESDAY</v>
      </c>
      <c r="F2" s="9" t="str">
        <f t="shared" si="0"/>
        <v>THURSDAY</v>
      </c>
      <c r="G2" s="9" t="str">
        <f t="shared" si="0"/>
        <v>FRIDAY</v>
      </c>
      <c r="H2" s="9" t="str">
        <f t="shared" si="0"/>
        <v>SATURDAY</v>
      </c>
    </row>
    <row r="3" spans="1:8" s="3" customFormat="1" ht="19.5" customHeight="1">
      <c r="A3" s="7"/>
      <c r="B3" s="15">
        <f t="array" ref="B3:H3">DaysAndWeeks+DATE(CalendarYear,2,1)-WEEKDAY(DATE(CalendarYear,2,1),(WeekStart="Monday")+1)+1</f>
        <v>44227</v>
      </c>
      <c r="C3" s="15">
        <v>44228</v>
      </c>
      <c r="D3" s="15">
        <v>44229</v>
      </c>
      <c r="E3" s="15">
        <v>44230</v>
      </c>
      <c r="F3" s="15">
        <v>44231</v>
      </c>
      <c r="G3" s="15">
        <v>44232</v>
      </c>
      <c r="H3" s="15">
        <v>44233</v>
      </c>
    </row>
    <row r="4" spans="1:8" ht="57.9" customHeight="1">
      <c r="B4" s="15"/>
      <c r="C4" s="14" t="s">
        <v>44</v>
      </c>
      <c r="D4" s="15"/>
      <c r="E4" s="77" t="s">
        <v>6</v>
      </c>
      <c r="F4" s="74" t="s">
        <v>40</v>
      </c>
      <c r="G4" s="14" t="s">
        <v>44</v>
      </c>
      <c r="H4" s="15"/>
    </row>
    <row r="5" spans="1:8" s="3" customFormat="1" ht="19.5" customHeight="1">
      <c r="A5" s="7"/>
      <c r="B5" s="13">
        <f t="array" ref="B5:H5">DaysAndWeeks+DATE(CalendarYear,2,1)-WEEKDAY(DATE(CalendarYear,2,1),(WeekStart="Monday")+1)+8</f>
        <v>44234</v>
      </c>
      <c r="C5" s="13">
        <v>44235</v>
      </c>
      <c r="D5" s="13">
        <v>44236</v>
      </c>
      <c r="E5" s="13">
        <v>44237</v>
      </c>
      <c r="F5" s="13">
        <v>44238</v>
      </c>
      <c r="G5" s="13">
        <v>44239</v>
      </c>
      <c r="H5" s="13">
        <v>44240</v>
      </c>
    </row>
    <row r="6" spans="1:8" ht="57.9" customHeight="1">
      <c r="B6" s="14" t="s">
        <v>43</v>
      </c>
      <c r="C6" s="14" t="s">
        <v>44</v>
      </c>
      <c r="D6" s="13"/>
      <c r="E6" s="77" t="s">
        <v>6</v>
      </c>
      <c r="F6" s="74" t="s">
        <v>40</v>
      </c>
      <c r="G6" s="14" t="s">
        <v>44</v>
      </c>
      <c r="H6" s="13"/>
    </row>
    <row r="7" spans="1:8" s="3" customFormat="1" ht="19.5" customHeight="1">
      <c r="A7" s="7"/>
      <c r="B7" s="15">
        <f t="array" ref="B7:H7">DaysAndWeeks+DATE(CalendarYear,2,1)-WEEKDAY(DATE(CalendarYear,2,1),(WeekStart="Monday")+1)+15</f>
        <v>44241</v>
      </c>
      <c r="C7" s="15">
        <v>44242</v>
      </c>
      <c r="D7" s="15">
        <v>44243</v>
      </c>
      <c r="E7" s="15">
        <v>44244</v>
      </c>
      <c r="F7" s="15">
        <v>44245</v>
      </c>
      <c r="G7" s="15">
        <v>44246</v>
      </c>
      <c r="H7" s="15">
        <v>44247</v>
      </c>
    </row>
    <row r="8" spans="1:8" ht="57.9" customHeight="1">
      <c r="B8" s="14" t="s">
        <v>43</v>
      </c>
      <c r="C8" s="14" t="s">
        <v>44</v>
      </c>
      <c r="D8" s="15"/>
      <c r="E8" s="77" t="s">
        <v>6</v>
      </c>
      <c r="F8" s="74" t="s">
        <v>40</v>
      </c>
      <c r="G8" s="14" t="s">
        <v>44</v>
      </c>
      <c r="H8" s="15"/>
    </row>
    <row r="9" spans="1:8" s="3" customFormat="1" ht="19.5" customHeight="1">
      <c r="A9" s="7"/>
      <c r="B9" s="13">
        <f t="array" ref="B9:H9">DaysAndWeeks+DATE(CalendarYear,2,1)-WEEKDAY(DATE(CalendarYear,2,1),(WeekStart="Monday")+1)+22</f>
        <v>44248</v>
      </c>
      <c r="C9" s="13">
        <v>44249</v>
      </c>
      <c r="D9" s="13">
        <v>44250</v>
      </c>
      <c r="E9" s="13">
        <v>44251</v>
      </c>
      <c r="F9" s="13">
        <v>44252</v>
      </c>
      <c r="G9" s="13">
        <v>44253</v>
      </c>
      <c r="H9" s="13">
        <v>44254</v>
      </c>
    </row>
    <row r="10" spans="1:8" ht="57.9" customHeight="1">
      <c r="B10" s="14" t="s">
        <v>43</v>
      </c>
      <c r="C10" s="14" t="s">
        <v>44</v>
      </c>
      <c r="D10" s="13"/>
      <c r="E10" s="77" t="s">
        <v>6</v>
      </c>
      <c r="F10" s="74" t="s">
        <v>40</v>
      </c>
      <c r="G10" s="14" t="s">
        <v>44</v>
      </c>
      <c r="H10" s="13"/>
    </row>
    <row r="11" spans="1:8" s="3" customFormat="1" ht="19.5" customHeight="1">
      <c r="A11" s="7"/>
      <c r="B11" s="15">
        <f t="array" ref="B11:H11">DaysAndWeeks+DATE(CalendarYear,2,1)-WEEKDAY(DATE(CalendarYear,2,1),(WeekStart="Monday")+1)+29</f>
        <v>44255</v>
      </c>
      <c r="C11" s="15">
        <v>44256</v>
      </c>
      <c r="D11" s="15">
        <v>44257</v>
      </c>
      <c r="E11" s="15">
        <v>44258</v>
      </c>
      <c r="F11" s="15">
        <v>44259</v>
      </c>
      <c r="G11" s="15">
        <v>44260</v>
      </c>
      <c r="H11" s="15">
        <v>44261</v>
      </c>
    </row>
    <row r="12" spans="1:8" ht="57.9" customHeight="1">
      <c r="B12" s="14" t="s">
        <v>43</v>
      </c>
      <c r="C12" s="14" t="s">
        <v>44</v>
      </c>
      <c r="D12" s="15"/>
      <c r="E12" s="15"/>
      <c r="F12" s="15"/>
      <c r="G12" s="15"/>
      <c r="H12" s="15"/>
    </row>
    <row r="13" spans="1:8" s="3" customFormat="1" ht="19.5" customHeight="1">
      <c r="A13" s="7"/>
      <c r="B13" s="13">
        <f t="array" ref="B13:C13">DaysAndWeeks+DATE(CalendarYear,2,1)-WEEKDAY(DATE(CalendarYear,2,1),(WeekStart="Monday")+1)+36</f>
        <v>44262</v>
      </c>
      <c r="C13" s="13">
        <v>44263</v>
      </c>
      <c r="D13" s="11" t="s">
        <v>1</v>
      </c>
      <c r="E13" s="69"/>
      <c r="F13" s="69"/>
      <c r="G13" s="69"/>
      <c r="H13" s="70"/>
    </row>
    <row r="14" spans="1:8" ht="57.9" customHeight="1">
      <c r="B14" s="13"/>
      <c r="C14" s="13"/>
      <c r="D14" s="12"/>
      <c r="E14" s="71"/>
      <c r="F14" s="71"/>
      <c r="G14" s="71"/>
      <c r="H14" s="72"/>
    </row>
  </sheetData>
  <mergeCells count="1">
    <mergeCell ref="E13:H14"/>
  </mergeCells>
  <conditionalFormatting sqref="B11:H11 B13:C13">
    <cfRule type="expression" dxfId="36" priority="4">
      <formula>AND(DAY(B11)&gt;=1,DAY(B11)&lt;=15)</formula>
    </cfRule>
  </conditionalFormatting>
  <conditionalFormatting sqref="B3:G3">
    <cfRule type="expression" dxfId="35" priority="3">
      <formula>DAY(B3)&gt;8</formula>
    </cfRule>
  </conditionalFormatting>
  <conditionalFormatting sqref="D13">
    <cfRule type="expression" dxfId="34" priority="1">
      <formula>AND(DAY(D13)&gt;=1,DAY(D13)&lt;=15)</formula>
    </cfRule>
  </conditionalFormatting>
  <dataValidations count="9">
    <dataValidation allowBlank="1" showInputMessage="1" showErrorMessage="1" prompt="Automatically determined weekday" sqref="C2:H2" xr:uid="{00000000-0002-0000-0100-000000000000}"/>
    <dataValidation allowBlank="1" showErrorMessage="1" prompt="The year in this cell is automatically updated based on the year entered in January worksheet. Calendar below has dates for previous and next month with lighter font shade" sqref="B1" xr:uid="{00000000-0002-0000-0100-000001000000}"/>
    <dataValidation allowBlank="1" showInputMessage="1" showErrorMessage="1" prompt="This row &amp; rows 5, 7, 9, 11 &amp; 13 contain calendar days of the week. If this cell doesn’t contain the number 1, then it is a day from the previous month. Enter notes in cell E13" sqref="B3" xr:uid="{00000000-0002-0000-0100-000002000000}"/>
    <dataValidation allowBlank="1" showInputMessage="1" showErrorMessage="1" prompt="This row contains the weekday names for this calendar. This cell contains the starting day of the week. To change the starting day, enter a new weekday in cell K4 of the January worksheet" sqref="B2" xr:uid="{00000000-0002-0000-0100-000003000000}"/>
    <dataValidation allowBlank="1" showInputMessage="1" showErrorMessage="1" prompt="February month calendar" sqref="A1" xr:uid="{00000000-0002-0000-0100-000005000000}"/>
    <dataValidation allowBlank="1" showInputMessage="1" showErrorMessage="1" prompt="Enter Notes in the cell at right" sqref="D13:D14" xr:uid="{00000000-0002-0000-0100-000006000000}"/>
    <dataValidation allowBlank="1" showInputMessage="1" showErrorMessage="1" prompt="Enter Notes in this cell" sqref="E13:H14" xr:uid="{00000000-0002-0000-0100-000007000000}"/>
    <dataValidation allowBlank="1" showInputMessage="1" showErrorMessage="1" prompt="This row &amp; rows 6, 8, 10, 12, &amp; 14 are cells for entering daily notes related to the calendar day in the cell above" sqref="B4" xr:uid="{00000000-0002-0000-0100-000008000000}"/>
    <dataValidation allowBlank="1" showInputMessage="1" showErrorMessage="1" prompt="The year in this cell is automatically updated. Select another year in cell K3 of the January worksheet to change the year" sqref="C1" xr:uid="{B76B5EE0-7A31-4E98-9046-DEB20A06C325}"/>
  </dataValidations>
  <printOptions horizontalCentered="1" verticalCentered="1"/>
  <pageMargins left="0.7" right="0.7" top="0.75" bottom="0.75" header="0.3" footer="0.3"/>
  <pageSetup scale="89" orientation="landscape" r:id="rId1"/>
  <headerFooter differentFirst="1"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4" tint="0.39997558519241921"/>
    <pageSetUpPr fitToPage="1"/>
  </sheetPr>
  <dimension ref="A1:H14"/>
  <sheetViews>
    <sheetView showGridLines="0" zoomScale="90" zoomScaleNormal="90" workbookViewId="0">
      <selection activeCell="K6" sqref="K6"/>
    </sheetView>
  </sheetViews>
  <sheetFormatPr defaultColWidth="8.90625" defaultRowHeight="13.8"/>
  <cols>
    <col min="1" max="1" width="2.81640625" customWidth="1"/>
    <col min="2" max="2" width="18.453125" customWidth="1"/>
    <col min="3" max="8" width="17.81640625" customWidth="1"/>
    <col min="9" max="9" width="2.81640625" customWidth="1"/>
    <col min="10" max="10" width="10.6328125" customWidth="1"/>
  </cols>
  <sheetData>
    <row r="1" spans="1:8" ht="59.25" customHeight="1">
      <c r="A1" s="8"/>
      <c r="B1" s="37" t="str">
        <f>"March "&amp;CalendarYear</f>
        <v>March 2021</v>
      </c>
      <c r="C1" s="38"/>
      <c r="D1" s="38"/>
      <c r="E1" s="39"/>
      <c r="F1" s="39"/>
      <c r="G1" s="39"/>
      <c r="H1" s="40"/>
    </row>
    <row r="2" spans="1:8" ht="21.75" customHeight="1">
      <c r="A2" s="8"/>
      <c r="B2" s="9" t="str">
        <f>IF(WeekStart="SUNDAY", "SUNDAY","MONDAY")</f>
        <v>SUNDAY</v>
      </c>
      <c r="C2" s="9" t="str">
        <f t="shared" ref="C2:H2" si="0">UPPER(TEXT(C3,"dddd"))</f>
        <v>MONDAY</v>
      </c>
      <c r="D2" s="9" t="str">
        <f t="shared" si="0"/>
        <v>TUESDAY</v>
      </c>
      <c r="E2" s="9" t="str">
        <f t="shared" si="0"/>
        <v>WEDNESDAY</v>
      </c>
      <c r="F2" s="9" t="str">
        <f t="shared" si="0"/>
        <v>THURSDAY</v>
      </c>
      <c r="G2" s="9" t="str">
        <f t="shared" si="0"/>
        <v>FRIDAY</v>
      </c>
      <c r="H2" s="9" t="str">
        <f t="shared" si="0"/>
        <v>SATURDAY</v>
      </c>
    </row>
    <row r="3" spans="1:8" ht="19.5" customHeight="1">
      <c r="A3" s="8"/>
      <c r="B3" s="15">
        <f t="array" ref="B3:H3">DaysAndWeeks+DATE(CalendarYear,3,1)-WEEKDAY(DATE(CalendarYear,3,1),(WeekStart="Monday")+1)+1</f>
        <v>44255</v>
      </c>
      <c r="C3" s="15">
        <v>44256</v>
      </c>
      <c r="D3" s="15">
        <v>44257</v>
      </c>
      <c r="E3" s="15">
        <v>44258</v>
      </c>
      <c r="F3" s="15">
        <v>44259</v>
      </c>
      <c r="G3" s="15">
        <v>44260</v>
      </c>
      <c r="H3" s="15">
        <v>44261</v>
      </c>
    </row>
    <row r="4" spans="1:8" ht="57.9" customHeight="1">
      <c r="A4" s="8"/>
      <c r="B4" s="8"/>
      <c r="C4" s="8"/>
      <c r="D4" s="8"/>
      <c r="E4" s="8"/>
      <c r="F4" s="74" t="s">
        <v>40</v>
      </c>
      <c r="G4" s="8"/>
      <c r="H4" s="15"/>
    </row>
    <row r="5" spans="1:8" ht="19.5" customHeight="1">
      <c r="A5" s="8"/>
      <c r="B5" s="13">
        <f t="array" ref="B5:H5">DaysAndWeeks+DATE(CalendarYear,3,1)-WEEKDAY(DATE(CalendarYear,3,1),(WeekStart="Monday")+1)+8</f>
        <v>44262</v>
      </c>
      <c r="C5" s="13">
        <v>44263</v>
      </c>
      <c r="D5" s="13">
        <v>44264</v>
      </c>
      <c r="E5" s="13">
        <v>44265</v>
      </c>
      <c r="F5" s="13">
        <v>44266</v>
      </c>
      <c r="G5" s="13">
        <v>44267</v>
      </c>
      <c r="H5" s="13">
        <v>44268</v>
      </c>
    </row>
    <row r="6" spans="1:8" ht="57.9" customHeight="1">
      <c r="A6" s="8"/>
      <c r="B6" s="13" t="s">
        <v>7</v>
      </c>
      <c r="C6" s="14" t="s">
        <v>44</v>
      </c>
      <c r="D6" s="13"/>
      <c r="E6" s="14" t="s">
        <v>44</v>
      </c>
      <c r="F6" s="74" t="s">
        <v>40</v>
      </c>
      <c r="G6" s="14" t="s">
        <v>44</v>
      </c>
      <c r="H6" s="13"/>
    </row>
    <row r="7" spans="1:8" ht="19.5" customHeight="1">
      <c r="A7" s="8"/>
      <c r="B7" s="15">
        <f t="array" ref="B7:H7">DaysAndWeeks+DATE(CalendarYear,3,1)-WEEKDAY(DATE(CalendarYear,3,1),(WeekStart="Monday")+1)+15</f>
        <v>44269</v>
      </c>
      <c r="C7" s="15">
        <v>44270</v>
      </c>
      <c r="D7" s="15">
        <v>44271</v>
      </c>
      <c r="E7" s="15">
        <v>44272</v>
      </c>
      <c r="F7" s="15">
        <v>44273</v>
      </c>
      <c r="G7" s="15">
        <v>44274</v>
      </c>
      <c r="H7" s="15">
        <v>44275</v>
      </c>
    </row>
    <row r="8" spans="1:8" ht="57.9" customHeight="1">
      <c r="A8" s="8"/>
      <c r="B8" s="14" t="s">
        <v>43</v>
      </c>
      <c r="C8" s="92" t="s">
        <v>41</v>
      </c>
      <c r="D8" s="92"/>
      <c r="E8" s="92"/>
      <c r="F8" s="92"/>
      <c r="G8" s="92"/>
      <c r="H8" s="92"/>
    </row>
    <row r="9" spans="1:8" ht="19.5" customHeight="1">
      <c r="A9" s="8"/>
      <c r="B9" s="13">
        <f t="array" ref="B9:H9">DaysAndWeeks+DATE(CalendarYear,3,1)-WEEKDAY(DATE(CalendarYear,3,1),(WeekStart="Monday")+1)+22</f>
        <v>44276</v>
      </c>
      <c r="C9" s="13">
        <v>44277</v>
      </c>
      <c r="D9" s="13">
        <v>44278</v>
      </c>
      <c r="E9" s="13">
        <v>44279</v>
      </c>
      <c r="F9" s="13">
        <v>44280</v>
      </c>
      <c r="G9" s="13">
        <v>44281</v>
      </c>
      <c r="H9" s="13">
        <v>44282</v>
      </c>
    </row>
    <row r="10" spans="1:8" ht="57.9" customHeight="1">
      <c r="A10" s="8"/>
      <c r="B10" s="14" t="s">
        <v>43</v>
      </c>
      <c r="C10" s="14" t="s">
        <v>44</v>
      </c>
      <c r="D10" s="13"/>
      <c r="E10" s="14" t="s">
        <v>44</v>
      </c>
      <c r="F10" s="74" t="s">
        <v>40</v>
      </c>
      <c r="G10" s="14" t="s">
        <v>44</v>
      </c>
      <c r="H10" s="13"/>
    </row>
    <row r="11" spans="1:8" ht="19.5" customHeight="1">
      <c r="A11" s="8"/>
      <c r="B11" s="15">
        <f t="array" ref="B11:H11">DaysAndWeeks+DATE(CalendarYear,3,1)-WEEKDAY(DATE(CalendarYear,3,1),(WeekStart="Monday")+1)+29</f>
        <v>44283</v>
      </c>
      <c r="C11" s="15">
        <v>44284</v>
      </c>
      <c r="D11" s="15">
        <v>44285</v>
      </c>
      <c r="E11" s="15">
        <v>44286</v>
      </c>
      <c r="F11" s="15">
        <v>44287</v>
      </c>
      <c r="G11" s="15">
        <v>44288</v>
      </c>
      <c r="H11" s="15">
        <v>44289</v>
      </c>
    </row>
    <row r="12" spans="1:8" ht="57.9" customHeight="1">
      <c r="A12" s="8"/>
      <c r="B12" s="14" t="s">
        <v>43</v>
      </c>
      <c r="C12" s="14" t="s">
        <v>44</v>
      </c>
      <c r="D12" s="15"/>
      <c r="E12" s="14" t="s">
        <v>44</v>
      </c>
      <c r="F12" s="15"/>
      <c r="G12" s="14" t="s">
        <v>44</v>
      </c>
      <c r="H12" s="15"/>
    </row>
    <row r="13" spans="1:8" ht="19.5" customHeight="1">
      <c r="A13" s="8"/>
      <c r="B13" s="13">
        <f t="array" ref="B13:C13">DaysAndWeeks+DATE(CalendarYear,3,1)-WEEKDAY(DATE(CalendarYear,3,1),(WeekStart="Monday")+1)+36</f>
        <v>44290</v>
      </c>
      <c r="C13" s="13">
        <v>44291</v>
      </c>
      <c r="D13" s="11" t="s">
        <v>1</v>
      </c>
      <c r="E13" s="69"/>
      <c r="F13" s="69"/>
      <c r="G13" s="69"/>
      <c r="H13" s="70"/>
    </row>
    <row r="14" spans="1:8" ht="57.9" customHeight="1">
      <c r="A14" s="8"/>
      <c r="B14" s="13"/>
      <c r="C14" s="13"/>
      <c r="D14" s="12"/>
      <c r="E14" s="71"/>
      <c r="F14" s="71"/>
      <c r="G14" s="71"/>
      <c r="H14" s="72"/>
    </row>
  </sheetData>
  <mergeCells count="2">
    <mergeCell ref="E13:H14"/>
    <mergeCell ref="C8:H8"/>
  </mergeCells>
  <conditionalFormatting sqref="B11:H11 B13:C13">
    <cfRule type="expression" dxfId="33" priority="10">
      <formula>AND(DAY(B11)&gt;=1,DAY(B11)&lt;=15)</formula>
    </cfRule>
  </conditionalFormatting>
  <conditionalFormatting sqref="D13">
    <cfRule type="expression" dxfId="32" priority="7">
      <formula>AND(DAY(D13)&gt;=1,DAY(D13)&lt;=15)</formula>
    </cfRule>
  </conditionalFormatting>
  <conditionalFormatting sqref="E3">
    <cfRule type="expression" dxfId="31" priority="6">
      <formula>DAY(E3)&gt;8</formula>
    </cfRule>
  </conditionalFormatting>
  <conditionalFormatting sqref="F3:G3">
    <cfRule type="expression" dxfId="30" priority="4">
      <formula>DAY(F3)&gt;8</formula>
    </cfRule>
  </conditionalFormatting>
  <conditionalFormatting sqref="D3">
    <cfRule type="expression" dxfId="29" priority="3">
      <formula>DAY(D3)&gt;8</formula>
    </cfRule>
  </conditionalFormatting>
  <conditionalFormatting sqref="C3">
    <cfRule type="expression" dxfId="28" priority="2">
      <formula>DAY(C3)&gt;8</formula>
    </cfRule>
  </conditionalFormatting>
  <conditionalFormatting sqref="B3">
    <cfRule type="expression" dxfId="27" priority="1">
      <formula>DAY(B3)&gt;8</formula>
    </cfRule>
  </conditionalFormatting>
  <dataValidations xWindow="208" yWindow="410" count="9">
    <dataValidation allowBlank="1" showInputMessage="1" showErrorMessage="1" prompt="This row &amp; rows 6, 8, 10, 12, &amp; 14 are cells for entering daily notes related to the calendar day in the cell above" sqref="B4" xr:uid="{00000000-0002-0000-0200-000000000000}"/>
    <dataValidation allowBlank="1" showInputMessage="1" showErrorMessage="1" prompt="Enter Notes in this cell" sqref="E13:H14" xr:uid="{00000000-0002-0000-0200-000001000000}"/>
    <dataValidation allowBlank="1" showInputMessage="1" showErrorMessage="1" prompt="Enter Notes in the cell at right" sqref="D13:D14" xr:uid="{00000000-0002-0000-0200-000002000000}"/>
    <dataValidation allowBlank="1" showInputMessage="1" showErrorMessage="1" prompt="March month calendar" sqref="A1" xr:uid="{00000000-0002-0000-0200-000003000000}"/>
    <dataValidation allowBlank="1" showInputMessage="1" showErrorMessage="1" prompt="This row contains the weekday names for this calendar. This cell contains the starting day of the week. To change the starting day, enter a new weekday in cell K4 of the January worksheet" sqref="B2" xr:uid="{00000000-0002-0000-0200-000005000000}"/>
    <dataValidation allowBlank="1" showInputMessage="1" showErrorMessage="1" prompt="This row &amp; rows 5, 7, 9, 11 &amp; 13 contain calendar days of the week. If this cell doesn’t contain the number 1, then it is a day from the previous month. Enter notes in cell E13" sqref="B3" xr:uid="{00000000-0002-0000-0200-000006000000}"/>
    <dataValidation allowBlank="1" showErrorMessage="1" prompt="The year in this cell is automatically updated based on the year entered in January worksheet. Calendar below has dates for previous and next month with lighter font shade" sqref="B1" xr:uid="{00000000-0002-0000-0200-000007000000}"/>
    <dataValidation allowBlank="1" showInputMessage="1" showErrorMessage="1" prompt="Automatically determined weekday" sqref="C2:H2" xr:uid="{00000000-0002-0000-0200-000008000000}"/>
    <dataValidation allowBlank="1" showInputMessage="1" showErrorMessage="1" prompt="The year in this cell is automatically updated. Select another year in cell K3 of the January worksheet to change the year" sqref="C1" xr:uid="{C1995E01-AAE3-4041-A81C-0B13ED717A16}"/>
  </dataValidations>
  <printOptions horizontalCentered="1" verticalCentered="1"/>
  <pageMargins left="0.7" right="0.7" top="0.75" bottom="0.75" header="0.3" footer="0.3"/>
  <pageSetup scale="89" orientation="landscape" r:id="rId1"/>
  <headerFooter differentFirst="1">
    <oddFooter>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4"/>
    <pageSetUpPr fitToPage="1"/>
  </sheetPr>
  <dimension ref="A1:H14"/>
  <sheetViews>
    <sheetView showGridLines="0" zoomScale="90" zoomScaleNormal="90" workbookViewId="0">
      <selection activeCell="L1" sqref="L1"/>
    </sheetView>
  </sheetViews>
  <sheetFormatPr defaultColWidth="8.90625" defaultRowHeight="13.8"/>
  <cols>
    <col min="1" max="1" width="2.81640625" customWidth="1"/>
    <col min="2" max="2" width="18.453125" customWidth="1"/>
    <col min="3" max="8" width="17.81640625" customWidth="1"/>
    <col min="9" max="9" width="2.81640625" customWidth="1"/>
    <col min="10" max="10" width="10.6328125" customWidth="1"/>
  </cols>
  <sheetData>
    <row r="1" spans="1:8" ht="59.25" customHeight="1">
      <c r="A1" s="8"/>
      <c r="B1" s="35" t="str">
        <f>"April "&amp;CalendarYear</f>
        <v>April 2021</v>
      </c>
      <c r="C1" s="20"/>
      <c r="D1" s="20"/>
      <c r="E1" s="21"/>
      <c r="F1" s="21"/>
      <c r="G1" s="21"/>
      <c r="H1" s="36"/>
    </row>
    <row r="2" spans="1:8" ht="21.75" customHeight="1">
      <c r="A2" s="8"/>
      <c r="B2" s="9" t="str">
        <f>IF(WeekStart="SUNDAY", "SUNDAY","MONDAY")</f>
        <v>SUNDAY</v>
      </c>
      <c r="C2" s="9" t="str">
        <f t="shared" ref="C2:H2" si="0">UPPER(TEXT(C3,"dddd"))</f>
        <v>MONDAY</v>
      </c>
      <c r="D2" s="9" t="str">
        <f t="shared" si="0"/>
        <v>TUESDAY</v>
      </c>
      <c r="E2" s="9" t="str">
        <f t="shared" si="0"/>
        <v>WEDNESDAY</v>
      </c>
      <c r="F2" s="9" t="str">
        <f t="shared" si="0"/>
        <v>THURSDAY</v>
      </c>
      <c r="G2" s="9" t="str">
        <f t="shared" si="0"/>
        <v>FRIDAY</v>
      </c>
      <c r="H2" s="9" t="str">
        <f t="shared" si="0"/>
        <v>SATURDAY</v>
      </c>
    </row>
    <row r="3" spans="1:8" ht="19.5" customHeight="1">
      <c r="A3" s="8"/>
      <c r="B3" s="15">
        <f t="array" ref="B3:H3">DaysAndWeeks+DATE(CalendarYear,4,1)-WEEKDAY(DATE(CalendarYear,4,1),(WeekStart="Monday")+1)+1</f>
        <v>44283</v>
      </c>
      <c r="C3" s="15">
        <v>44284</v>
      </c>
      <c r="D3" s="15">
        <v>44285</v>
      </c>
      <c r="E3" s="15">
        <v>44286</v>
      </c>
      <c r="F3" s="15">
        <v>44287</v>
      </c>
      <c r="G3" s="15">
        <v>44288</v>
      </c>
      <c r="H3" s="15">
        <v>44289</v>
      </c>
    </row>
    <row r="4" spans="1:8" ht="57.9" customHeight="1">
      <c r="A4" s="8"/>
      <c r="B4" s="15"/>
      <c r="C4" s="15"/>
      <c r="D4" s="15"/>
      <c r="E4" s="15"/>
      <c r="F4" s="74" t="s">
        <v>40</v>
      </c>
      <c r="G4" s="15"/>
      <c r="H4" s="15"/>
    </row>
    <row r="5" spans="1:8" ht="19.5" customHeight="1">
      <c r="A5" s="8"/>
      <c r="B5" s="13">
        <f t="array" ref="B5:H5">DaysAndWeeks+DATE(CalendarYear,4,1)-WEEKDAY(DATE(CalendarYear,4,1),(WeekStart="Monday")+1)+8</f>
        <v>44290</v>
      </c>
      <c r="C5" s="13">
        <v>44291</v>
      </c>
      <c r="D5" s="13">
        <v>44292</v>
      </c>
      <c r="E5" s="13">
        <v>44293</v>
      </c>
      <c r="F5" s="13">
        <v>44294</v>
      </c>
      <c r="G5" s="13">
        <v>44295</v>
      </c>
      <c r="H5" s="13">
        <v>44296</v>
      </c>
    </row>
    <row r="6" spans="1:8" ht="57.9" customHeight="1">
      <c r="A6" s="8"/>
      <c r="B6" s="14" t="s">
        <v>43</v>
      </c>
      <c r="C6" s="14" t="s">
        <v>44</v>
      </c>
      <c r="D6" s="13"/>
      <c r="E6" s="14" t="s">
        <v>44</v>
      </c>
      <c r="F6" s="74" t="s">
        <v>40</v>
      </c>
      <c r="G6" s="14" t="s">
        <v>44</v>
      </c>
      <c r="H6" s="13"/>
    </row>
    <row r="7" spans="1:8" ht="19.5" customHeight="1">
      <c r="A7" s="8"/>
      <c r="B7" s="15">
        <f t="array" ref="B7:H7">DaysAndWeeks+DATE(CalendarYear,4,1)-WEEKDAY(DATE(CalendarYear,4,1),(WeekStart="Monday")+1)+15</f>
        <v>44297</v>
      </c>
      <c r="C7" s="15">
        <v>44298</v>
      </c>
      <c r="D7" s="15">
        <v>44299</v>
      </c>
      <c r="E7" s="15">
        <v>44300</v>
      </c>
      <c r="F7" s="15">
        <v>44301</v>
      </c>
      <c r="G7" s="15">
        <v>44302</v>
      </c>
      <c r="H7" s="15">
        <v>44303</v>
      </c>
    </row>
    <row r="8" spans="1:8" ht="57.9" customHeight="1">
      <c r="A8" s="8"/>
      <c r="B8" s="14" t="s">
        <v>43</v>
      </c>
      <c r="C8" s="14" t="s">
        <v>44</v>
      </c>
      <c r="D8" s="15"/>
      <c r="E8" s="15"/>
      <c r="F8" s="74" t="s">
        <v>40</v>
      </c>
      <c r="G8" s="14" t="s">
        <v>44</v>
      </c>
      <c r="H8" s="15"/>
    </row>
    <row r="9" spans="1:8" ht="19.5" customHeight="1">
      <c r="A9" s="8"/>
      <c r="B9" s="13">
        <f t="array" ref="B9:H9">DaysAndWeeks+DATE(CalendarYear,4,1)-WEEKDAY(DATE(CalendarYear,4,1),(WeekStart="Monday")+1)+22</f>
        <v>44304</v>
      </c>
      <c r="C9" s="13">
        <v>44305</v>
      </c>
      <c r="D9" s="13">
        <v>44306</v>
      </c>
      <c r="E9" s="13">
        <v>44307</v>
      </c>
      <c r="F9" s="13">
        <v>44308</v>
      </c>
      <c r="G9" s="13">
        <v>44309</v>
      </c>
      <c r="H9" s="13">
        <v>44310</v>
      </c>
    </row>
    <row r="10" spans="1:8" ht="57.9" customHeight="1">
      <c r="A10" s="8"/>
      <c r="B10" s="14" t="s">
        <v>43</v>
      </c>
      <c r="C10" s="14" t="s">
        <v>44</v>
      </c>
      <c r="D10" s="13"/>
      <c r="E10" s="13"/>
      <c r="F10" s="74" t="s">
        <v>40</v>
      </c>
      <c r="G10" s="13"/>
      <c r="H10" s="13"/>
    </row>
    <row r="11" spans="1:8" ht="19.5" customHeight="1">
      <c r="A11" s="8"/>
      <c r="B11" s="15">
        <f t="array" ref="B11:H11">DaysAndWeeks+DATE(CalendarYear,4,1)-WEEKDAY(DATE(CalendarYear,4,1),(WeekStart="Monday")+1)+29</f>
        <v>44311</v>
      </c>
      <c r="C11" s="15">
        <v>44312</v>
      </c>
      <c r="D11" s="15">
        <v>44313</v>
      </c>
      <c r="E11" s="15">
        <v>44314</v>
      </c>
      <c r="F11" s="15">
        <v>44315</v>
      </c>
      <c r="G11" s="15">
        <v>44316</v>
      </c>
      <c r="H11" s="15">
        <v>44317</v>
      </c>
    </row>
    <row r="12" spans="1:8" ht="57.9" customHeight="1">
      <c r="A12" s="8"/>
      <c r="B12" s="14" t="s">
        <v>43</v>
      </c>
      <c r="C12" s="14" t="s">
        <v>44</v>
      </c>
      <c r="D12" s="15"/>
      <c r="E12" s="15"/>
      <c r="F12" s="74" t="s">
        <v>40</v>
      </c>
      <c r="G12" s="15"/>
      <c r="H12" s="15"/>
    </row>
    <row r="13" spans="1:8" ht="19.5" customHeight="1">
      <c r="A13" s="8"/>
      <c r="B13" s="13">
        <f t="array" ref="B13:C13">DaysAndWeeks+DATE(CalendarYear,4,1)-WEEKDAY(DATE(CalendarYear,4,1),(WeekStart="Monday")+1)+36</f>
        <v>44318</v>
      </c>
      <c r="C13" s="13">
        <v>44319</v>
      </c>
      <c r="D13" s="11" t="s">
        <v>1</v>
      </c>
      <c r="E13" s="69"/>
      <c r="F13" s="69"/>
      <c r="G13" s="69"/>
      <c r="H13" s="70"/>
    </row>
    <row r="14" spans="1:8" ht="57.9" customHeight="1">
      <c r="A14" s="8"/>
      <c r="B14" s="13"/>
      <c r="C14" s="13"/>
      <c r="D14" s="12"/>
      <c r="E14" s="71"/>
      <c r="F14" s="71"/>
      <c r="G14" s="71"/>
      <c r="H14" s="72"/>
    </row>
  </sheetData>
  <mergeCells count="1">
    <mergeCell ref="E13:H14"/>
  </mergeCells>
  <conditionalFormatting sqref="B11:H11 B13:C13">
    <cfRule type="expression" dxfId="26" priority="4">
      <formula>AND(DAY(B11)&gt;=1,DAY(B11)&lt;=15)</formula>
    </cfRule>
  </conditionalFormatting>
  <conditionalFormatting sqref="B3:G3">
    <cfRule type="expression" dxfId="25" priority="3">
      <formula>DAY(B3)&gt;8</formula>
    </cfRule>
  </conditionalFormatting>
  <conditionalFormatting sqref="D13">
    <cfRule type="expression" dxfId="24" priority="1">
      <formula>AND(DAY(D13)&gt;=1,DAY(D13)&lt;=15)</formula>
    </cfRule>
  </conditionalFormatting>
  <dataValidations count="9">
    <dataValidation allowBlank="1" showInputMessage="1" showErrorMessage="1" prompt="Automatically determined weekday" sqref="C2:H2" xr:uid="{00000000-0002-0000-0300-000000000000}"/>
    <dataValidation allowBlank="1" showErrorMessage="1" prompt="The year in this cell is automatically updated based on the year entered in January worksheet. Calendar below has dates for previous and next month with lighter font shade" sqref="B1" xr:uid="{00000000-0002-0000-0300-000001000000}"/>
    <dataValidation allowBlank="1" showInputMessage="1" showErrorMessage="1" prompt="This row &amp; rows 5, 7, 9, 11 &amp; 13 contain calendar days of the week. If this cell doesn’t contain the number 1, then it is a day from the previous month. Enter notes in cell E13" sqref="B3" xr:uid="{00000000-0002-0000-0300-000002000000}"/>
    <dataValidation allowBlank="1" showInputMessage="1" showErrorMessage="1" prompt="This row contains the weekday names for this calendar. This cell contains the starting day of the week. To change the starting day, enter a new weekday in cell K4 of the January worksheet" sqref="B2" xr:uid="{00000000-0002-0000-0300-000003000000}"/>
    <dataValidation allowBlank="1" showInputMessage="1" showErrorMessage="1" prompt="April month calendar" sqref="A1" xr:uid="{00000000-0002-0000-0300-000005000000}"/>
    <dataValidation allowBlank="1" showInputMessage="1" showErrorMessage="1" prompt="Enter Notes in the cell at right" sqref="D13:D14" xr:uid="{00000000-0002-0000-0300-000006000000}"/>
    <dataValidation allowBlank="1" showInputMessage="1" showErrorMessage="1" prompt="Enter Notes in this cell" sqref="E13:H14" xr:uid="{00000000-0002-0000-0300-000007000000}"/>
    <dataValidation allowBlank="1" showInputMessage="1" showErrorMessage="1" prompt="This row &amp; rows 6, 8, 10, 12, &amp; 14 are cells for entering daily notes related to the calendar day in the cell above" sqref="B4" xr:uid="{00000000-0002-0000-0300-000008000000}"/>
    <dataValidation allowBlank="1" showInputMessage="1" showErrorMessage="1" prompt="The year in this cell is automatically updated. Select another year in cell K3 of the January worksheet to change the year" sqref="C1" xr:uid="{D16B5673-0252-4E4D-BE2B-2E1EE12D2911}"/>
  </dataValidations>
  <printOptions horizontalCentered="1" verticalCentered="1"/>
  <pageMargins left="0.7" right="0.7" top="0.75" bottom="0.75" header="0.3" footer="0.3"/>
  <pageSetup scale="77" orientation="landscape" r:id="rId1"/>
  <headerFooter differentFirst="1">
    <oddFooter>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5"/>
    <pageSetUpPr fitToPage="1"/>
  </sheetPr>
  <dimension ref="A1:H14"/>
  <sheetViews>
    <sheetView showGridLines="0" zoomScale="90" zoomScaleNormal="90" workbookViewId="0">
      <selection activeCell="K1" sqref="K1"/>
    </sheetView>
  </sheetViews>
  <sheetFormatPr defaultColWidth="8.90625" defaultRowHeight="13.8"/>
  <cols>
    <col min="1" max="1" width="2.81640625" customWidth="1"/>
    <col min="2" max="2" width="18.453125" customWidth="1"/>
    <col min="3" max="8" width="17.81640625" customWidth="1"/>
    <col min="9" max="9" width="2.81640625" customWidth="1"/>
    <col min="10" max="10" width="10.6328125" customWidth="1"/>
  </cols>
  <sheetData>
    <row r="1" spans="1:8" ht="59.25" customHeight="1">
      <c r="A1" s="8"/>
      <c r="B1" s="41" t="str">
        <f>"May "&amp;CalendarYear</f>
        <v>May 2021</v>
      </c>
      <c r="C1" s="42"/>
      <c r="D1" s="42"/>
      <c r="E1" s="43"/>
      <c r="F1" s="43"/>
      <c r="G1" s="43"/>
      <c r="H1" s="44"/>
    </row>
    <row r="2" spans="1:8" ht="21.75" customHeight="1">
      <c r="A2" s="8"/>
      <c r="B2" s="9" t="str">
        <f>IF(WeekStart="SUNDAY", "SUNDAY","MONDAY")</f>
        <v>SUNDAY</v>
      </c>
      <c r="C2" s="9" t="str">
        <f t="shared" ref="C2:H2" si="0">UPPER(TEXT(C3,"dddd"))</f>
        <v>MONDAY</v>
      </c>
      <c r="D2" s="9" t="str">
        <f t="shared" si="0"/>
        <v>TUESDAY</v>
      </c>
      <c r="E2" s="9" t="str">
        <f t="shared" si="0"/>
        <v>WEDNESDAY</v>
      </c>
      <c r="F2" s="9" t="str">
        <f t="shared" si="0"/>
        <v>THURSDAY</v>
      </c>
      <c r="G2" s="9" t="str">
        <f t="shared" si="0"/>
        <v>FRIDAY</v>
      </c>
      <c r="H2" s="9" t="str">
        <f t="shared" si="0"/>
        <v>SATURDAY</v>
      </c>
    </row>
    <row r="3" spans="1:8" ht="19.5" customHeight="1">
      <c r="A3" s="8"/>
      <c r="B3" s="15">
        <f t="array" ref="B3:H3">DaysAndWeeks+DATE(CalendarYear,5,1)-WEEKDAY(DATE(CalendarYear,5,1),(WeekStart="Monday")+1)+1</f>
        <v>44311</v>
      </c>
      <c r="C3" s="15">
        <v>44312</v>
      </c>
      <c r="D3" s="15">
        <v>44313</v>
      </c>
      <c r="E3" s="15">
        <v>44314</v>
      </c>
      <c r="F3" s="15">
        <v>44315</v>
      </c>
      <c r="G3" s="15">
        <v>44316</v>
      </c>
      <c r="H3" s="15">
        <v>44317</v>
      </c>
    </row>
    <row r="4" spans="1:8" ht="57.9" customHeight="1">
      <c r="A4" s="8"/>
      <c r="B4" s="15"/>
      <c r="C4" s="15"/>
      <c r="D4" s="15"/>
      <c r="E4" s="15"/>
      <c r="F4" s="15"/>
      <c r="G4" s="15"/>
      <c r="H4" s="75" t="s">
        <v>9</v>
      </c>
    </row>
    <row r="5" spans="1:8" ht="19.5" customHeight="1">
      <c r="A5" s="8"/>
      <c r="B5" s="13">
        <f t="array" ref="B5:H5">DaysAndWeeks+DATE(CalendarYear,5,1)-WEEKDAY(DATE(CalendarYear,5,1),(WeekStart="Monday")+1)+8</f>
        <v>44318</v>
      </c>
      <c r="C5" s="13">
        <v>44319</v>
      </c>
      <c r="D5" s="13">
        <v>44320</v>
      </c>
      <c r="E5" s="13">
        <v>44321</v>
      </c>
      <c r="F5" s="13">
        <v>44322</v>
      </c>
      <c r="G5" s="13">
        <v>44323</v>
      </c>
      <c r="H5" s="13">
        <v>44324</v>
      </c>
    </row>
    <row r="6" spans="1:8" ht="57.9" customHeight="1">
      <c r="A6" s="8"/>
      <c r="B6" s="14" t="s">
        <v>43</v>
      </c>
      <c r="C6" s="14" t="s">
        <v>44</v>
      </c>
      <c r="D6" s="13"/>
      <c r="E6" s="14" t="s">
        <v>44</v>
      </c>
      <c r="F6" s="74" t="s">
        <v>40</v>
      </c>
      <c r="G6" s="14" t="s">
        <v>44</v>
      </c>
      <c r="H6" s="13"/>
    </row>
    <row r="7" spans="1:8" ht="19.5" customHeight="1">
      <c r="A7" s="8"/>
      <c r="B7" s="15">
        <f t="array" ref="B7:H7">DaysAndWeeks+DATE(CalendarYear,5,1)-WEEKDAY(DATE(CalendarYear,5,1),(WeekStart="Monday")+1)+15</f>
        <v>44325</v>
      </c>
      <c r="C7" s="15">
        <v>44326</v>
      </c>
      <c r="D7" s="15">
        <v>44327</v>
      </c>
      <c r="E7" s="15">
        <v>44328</v>
      </c>
      <c r="F7" s="15">
        <v>44329</v>
      </c>
      <c r="G7" s="15">
        <v>44330</v>
      </c>
      <c r="H7" s="15">
        <v>44331</v>
      </c>
    </row>
    <row r="8" spans="1:8" ht="57.9" customHeight="1">
      <c r="A8" s="8"/>
      <c r="B8" s="85" t="s">
        <v>39</v>
      </c>
      <c r="C8" s="15"/>
      <c r="D8" s="15"/>
      <c r="E8" s="15"/>
      <c r="F8" s="74" t="s">
        <v>40</v>
      </c>
      <c r="G8" s="15"/>
      <c r="H8" s="15"/>
    </row>
    <row r="9" spans="1:8" ht="19.5" customHeight="1">
      <c r="A9" s="8"/>
      <c r="B9" s="13">
        <f t="array" ref="B9:H9">DaysAndWeeks+DATE(CalendarYear,5,1)-WEEKDAY(DATE(CalendarYear,5,1),(WeekStart="Monday")+1)+22</f>
        <v>44332</v>
      </c>
      <c r="C9" s="13">
        <v>44333</v>
      </c>
      <c r="D9" s="13">
        <v>44334</v>
      </c>
      <c r="E9" s="13">
        <v>44335</v>
      </c>
      <c r="F9" s="13">
        <v>44336</v>
      </c>
      <c r="G9" s="13">
        <v>44337</v>
      </c>
      <c r="H9" s="13">
        <v>44338</v>
      </c>
    </row>
    <row r="10" spans="1:8" ht="57.9" customHeight="1">
      <c r="A10" s="8"/>
      <c r="B10" s="14" t="s">
        <v>43</v>
      </c>
      <c r="C10" s="14" t="s">
        <v>44</v>
      </c>
      <c r="D10" s="13"/>
      <c r="E10" s="14" t="s">
        <v>44</v>
      </c>
      <c r="F10" s="74" t="s">
        <v>40</v>
      </c>
      <c r="G10" s="14" t="s">
        <v>44</v>
      </c>
      <c r="H10" s="13"/>
    </row>
    <row r="11" spans="1:8" ht="19.5" customHeight="1">
      <c r="A11" s="8"/>
      <c r="B11" s="15">
        <f t="array" ref="B11:H11">DaysAndWeeks+DATE(CalendarYear,5,1)-WEEKDAY(DATE(CalendarYear,5,1),(WeekStart="Monday")+1)+29</f>
        <v>44339</v>
      </c>
      <c r="C11" s="15">
        <v>44340</v>
      </c>
      <c r="D11" s="15">
        <v>44341</v>
      </c>
      <c r="E11" s="15">
        <v>44342</v>
      </c>
      <c r="F11" s="15">
        <v>44343</v>
      </c>
      <c r="G11" s="15">
        <v>44344</v>
      </c>
      <c r="H11" s="15">
        <v>44345</v>
      </c>
    </row>
    <row r="12" spans="1:8" ht="69">
      <c r="A12" s="8"/>
      <c r="B12" s="93" t="s">
        <v>45</v>
      </c>
      <c r="C12" s="15"/>
      <c r="D12" s="15"/>
      <c r="E12" s="15"/>
      <c r="F12" s="74" t="s">
        <v>40</v>
      </c>
      <c r="G12" s="15"/>
      <c r="H12" s="15"/>
    </row>
    <row r="13" spans="1:8" ht="19.5" customHeight="1">
      <c r="A13" s="8"/>
      <c r="B13" s="13">
        <f t="array" ref="B13:C13">DaysAndWeeks+DATE(CalendarYear,5,1)-WEEKDAY(DATE(CalendarYear,5,1),(WeekStart="Monday")+1)+36</f>
        <v>44346</v>
      </c>
      <c r="C13" s="13">
        <v>44347</v>
      </c>
      <c r="D13" s="11" t="s">
        <v>1</v>
      </c>
      <c r="E13" s="69"/>
      <c r="F13" s="69"/>
      <c r="G13" s="69"/>
      <c r="H13" s="70"/>
    </row>
    <row r="14" spans="1:8" ht="57.9" customHeight="1">
      <c r="A14" s="8"/>
      <c r="B14" s="14" t="s">
        <v>43</v>
      </c>
      <c r="C14" s="78" t="s">
        <v>21</v>
      </c>
      <c r="D14" s="12"/>
      <c r="E14" s="71"/>
      <c r="F14" s="71"/>
      <c r="G14" s="71"/>
      <c r="H14" s="72"/>
    </row>
  </sheetData>
  <mergeCells count="1">
    <mergeCell ref="E13:H14"/>
  </mergeCells>
  <conditionalFormatting sqref="B11:H11 B13:C13">
    <cfRule type="expression" dxfId="23" priority="4">
      <formula>AND(DAY(B11)&gt;=1,DAY(B11)&lt;=15)</formula>
    </cfRule>
  </conditionalFormatting>
  <conditionalFormatting sqref="B3:G3">
    <cfRule type="expression" dxfId="22" priority="3">
      <formula>DAY(B3)&gt;8</formula>
    </cfRule>
  </conditionalFormatting>
  <conditionalFormatting sqref="D13">
    <cfRule type="expression" dxfId="21" priority="1">
      <formula>AND(DAY(D13)&gt;=1,DAY(D13)&lt;=15)</formula>
    </cfRule>
  </conditionalFormatting>
  <dataValidations count="9">
    <dataValidation allowBlank="1" showInputMessage="1" showErrorMessage="1" prompt="Automatically determined weekday" sqref="C2:H2" xr:uid="{00000000-0002-0000-0400-000000000000}"/>
    <dataValidation allowBlank="1" showErrorMessage="1" prompt="The year in this cell is automatically updated based on the year entered in January worksheet. Calendar below has dates for previous and next month with lighter font shade" sqref="B1" xr:uid="{00000000-0002-0000-0400-000001000000}"/>
    <dataValidation allowBlank="1" showInputMessage="1" showErrorMessage="1" prompt="This row &amp; rows 5, 7, 9, 11 &amp; 13 contain calendar days of the week. If this cell doesn’t contain the number 1, then it is a day from the previous month. Enter notes in cell E13" sqref="B3" xr:uid="{00000000-0002-0000-0400-000002000000}"/>
    <dataValidation allowBlank="1" showInputMessage="1" showErrorMessage="1" prompt="This row contains the weekday names for this calendar. This cell contains the starting day of the week. To change the starting day, enter a new weekday in cell K4 of the January worksheet" sqref="B2" xr:uid="{00000000-0002-0000-0400-000003000000}"/>
    <dataValidation allowBlank="1" showInputMessage="1" showErrorMessage="1" prompt="May month calendar" sqref="A1" xr:uid="{00000000-0002-0000-0400-000005000000}"/>
    <dataValidation allowBlank="1" showInputMessage="1" showErrorMessage="1" prompt="Enter Notes in the cell at right" sqref="D13:D14" xr:uid="{00000000-0002-0000-0400-000006000000}"/>
    <dataValidation allowBlank="1" showInputMessage="1" showErrorMessage="1" prompt="Enter Notes in this cell" sqref="E13:H14" xr:uid="{00000000-0002-0000-0400-000007000000}"/>
    <dataValidation allowBlank="1" showInputMessage="1" showErrorMessage="1" prompt="This row &amp; rows 6, 8, 10, 12, &amp; 14 are cells for entering daily notes related to the calendar day in the cell above" sqref="B4" xr:uid="{00000000-0002-0000-0400-000008000000}"/>
    <dataValidation allowBlank="1" showInputMessage="1" showErrorMessage="1" prompt="The year in this cell is automatically updated. Select another year in cell K3 of the January worksheet to change the year" sqref="C1" xr:uid="{ABE90B0D-7A98-427F-982B-03C8A65C5CD7}"/>
  </dataValidations>
  <printOptions horizontalCentered="1" verticalCentered="1"/>
  <pageMargins left="0.7" right="0.7" top="0.75" bottom="0.75" header="0.3" footer="0.3"/>
  <pageSetup scale="89" orientation="landscape" r:id="rId1"/>
  <headerFooter differentFirst="1">
    <oddFooter>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H14"/>
  <sheetViews>
    <sheetView showGridLines="0" zoomScale="90" zoomScaleNormal="90" workbookViewId="0">
      <selection activeCell="L1" sqref="L1"/>
    </sheetView>
  </sheetViews>
  <sheetFormatPr defaultColWidth="8.90625" defaultRowHeight="13.8"/>
  <cols>
    <col min="1" max="1" width="2.81640625" customWidth="1"/>
    <col min="2" max="2" width="18.453125" customWidth="1"/>
    <col min="3" max="8" width="17.81640625" customWidth="1"/>
    <col min="9" max="9" width="2.81640625" customWidth="1"/>
    <col min="10" max="10" width="10.6328125" customWidth="1"/>
  </cols>
  <sheetData>
    <row r="1" spans="1:8" ht="59.25" customHeight="1">
      <c r="A1" s="8"/>
      <c r="B1" s="27" t="str">
        <f>"June "&amp;CalendarYear</f>
        <v>June 2021</v>
      </c>
      <c r="C1" s="28"/>
      <c r="D1" s="28"/>
      <c r="E1" s="29"/>
      <c r="F1" s="29"/>
      <c r="G1" s="29"/>
      <c r="H1" s="30"/>
    </row>
    <row r="2" spans="1:8" ht="21.75" customHeight="1">
      <c r="A2" s="8"/>
      <c r="B2" s="9" t="str">
        <f>IF(WeekStart="SUNDAY", "SUNDAY","MONDAY")</f>
        <v>SUNDAY</v>
      </c>
      <c r="C2" s="9" t="str">
        <f t="shared" ref="C2:H2" si="0">UPPER(TEXT(C3,"dddd"))</f>
        <v>MONDAY</v>
      </c>
      <c r="D2" s="9" t="str">
        <f t="shared" si="0"/>
        <v>TUESDAY</v>
      </c>
      <c r="E2" s="9" t="str">
        <f t="shared" si="0"/>
        <v>WEDNESDAY</v>
      </c>
      <c r="F2" s="9" t="str">
        <f t="shared" si="0"/>
        <v>THURSDAY</v>
      </c>
      <c r="G2" s="9" t="str">
        <f t="shared" si="0"/>
        <v>FRIDAY</v>
      </c>
      <c r="H2" s="9" t="str">
        <f t="shared" si="0"/>
        <v>SATURDAY</v>
      </c>
    </row>
    <row r="3" spans="1:8" ht="19.5" customHeight="1">
      <c r="A3" s="8"/>
      <c r="B3" s="15">
        <f t="array" ref="B3:H3">DaysAndWeeks+DATE(CalendarYear,6,1)-WEEKDAY(DATE(CalendarYear,6,1),(WeekStart="Monday")+1)+1</f>
        <v>44346</v>
      </c>
      <c r="C3" s="15">
        <v>44347</v>
      </c>
      <c r="D3" s="15">
        <v>44348</v>
      </c>
      <c r="E3" s="15">
        <v>44349</v>
      </c>
      <c r="F3" s="15">
        <v>44350</v>
      </c>
      <c r="G3" s="15">
        <v>44351</v>
      </c>
      <c r="H3" s="15">
        <v>44352</v>
      </c>
    </row>
    <row r="4" spans="1:8" ht="57.9" customHeight="1">
      <c r="A4" s="8"/>
      <c r="B4" s="15"/>
      <c r="C4" s="15"/>
      <c r="D4" s="15"/>
      <c r="E4" s="14" t="s">
        <v>44</v>
      </c>
      <c r="F4" s="74" t="s">
        <v>40</v>
      </c>
      <c r="G4" s="14" t="s">
        <v>44</v>
      </c>
      <c r="H4" s="84" t="s">
        <v>22</v>
      </c>
    </row>
    <row r="5" spans="1:8" ht="19.5" customHeight="1">
      <c r="A5" s="8"/>
      <c r="B5" s="13">
        <f t="array" ref="B5:H5">DaysAndWeeks+DATE(CalendarYear,6,1)-WEEKDAY(DATE(CalendarYear,6,1),(WeekStart="Monday")+1)+8</f>
        <v>44353</v>
      </c>
      <c r="C5" s="13">
        <v>44354</v>
      </c>
      <c r="D5" s="13">
        <v>44355</v>
      </c>
      <c r="E5" s="13">
        <v>44356</v>
      </c>
      <c r="F5" s="13">
        <v>44357</v>
      </c>
      <c r="G5" s="13">
        <v>44358</v>
      </c>
      <c r="H5" s="13">
        <v>44359</v>
      </c>
    </row>
    <row r="6" spans="1:8" ht="57.9" customHeight="1">
      <c r="A6" s="8"/>
      <c r="B6" s="14" t="s">
        <v>43</v>
      </c>
      <c r="C6" s="14" t="s">
        <v>44</v>
      </c>
      <c r="D6" s="13"/>
      <c r="E6" s="14" t="s">
        <v>44</v>
      </c>
      <c r="F6" s="74" t="s">
        <v>40</v>
      </c>
      <c r="G6" s="14" t="s">
        <v>44</v>
      </c>
      <c r="H6" s="79" t="s">
        <v>10</v>
      </c>
    </row>
    <row r="7" spans="1:8" ht="19.5" customHeight="1">
      <c r="A7" s="8"/>
      <c r="B7" s="15">
        <f t="array" ref="B7:H7">DaysAndWeeks+DATE(CalendarYear,6,1)-WEEKDAY(DATE(CalendarYear,6,1),(WeekStart="Monday")+1)+15</f>
        <v>44360</v>
      </c>
      <c r="C7" s="15">
        <v>44361</v>
      </c>
      <c r="D7" s="15">
        <v>44362</v>
      </c>
      <c r="E7" s="15">
        <v>44363</v>
      </c>
      <c r="F7" s="15">
        <v>44364</v>
      </c>
      <c r="G7" s="15">
        <v>44365</v>
      </c>
      <c r="H7" s="15">
        <v>44366</v>
      </c>
    </row>
    <row r="8" spans="1:8" ht="57.9" customHeight="1">
      <c r="A8" s="8"/>
      <c r="B8" s="14" t="s">
        <v>43</v>
      </c>
      <c r="C8" s="14" t="s">
        <v>44</v>
      </c>
      <c r="D8" s="15"/>
      <c r="E8" s="14" t="s">
        <v>44</v>
      </c>
      <c r="F8" s="74" t="s">
        <v>40</v>
      </c>
      <c r="G8" s="14" t="s">
        <v>44</v>
      </c>
      <c r="H8" s="15"/>
    </row>
    <row r="9" spans="1:8" ht="19.5" customHeight="1">
      <c r="A9" s="8"/>
      <c r="B9" s="13">
        <f t="array" ref="B9:H9">DaysAndWeeks+DATE(CalendarYear,6,1)-WEEKDAY(DATE(CalendarYear,6,1),(WeekStart="Monday")+1)+22</f>
        <v>44367</v>
      </c>
      <c r="C9" s="13">
        <v>44368</v>
      </c>
      <c r="D9" s="13">
        <v>44369</v>
      </c>
      <c r="E9" s="13">
        <v>44370</v>
      </c>
      <c r="F9" s="13">
        <v>44371</v>
      </c>
      <c r="G9" s="13">
        <v>44372</v>
      </c>
      <c r="H9" s="13">
        <v>44373</v>
      </c>
    </row>
    <row r="10" spans="1:8" ht="57.9" customHeight="1">
      <c r="A10" s="8"/>
      <c r="B10" s="83" t="s">
        <v>46</v>
      </c>
      <c r="C10" s="14" t="s">
        <v>44</v>
      </c>
      <c r="D10" s="13"/>
      <c r="E10" s="14" t="s">
        <v>44</v>
      </c>
      <c r="F10" s="74" t="s">
        <v>40</v>
      </c>
      <c r="G10" s="14" t="s">
        <v>44</v>
      </c>
      <c r="H10" s="79" t="s">
        <v>12</v>
      </c>
    </row>
    <row r="11" spans="1:8" ht="19.5" customHeight="1">
      <c r="A11" s="8"/>
      <c r="B11" s="15">
        <f t="array" ref="B11:H11">DaysAndWeeks+DATE(CalendarYear,6,1)-WEEKDAY(DATE(CalendarYear,6,1),(WeekStart="Monday")+1)+29</f>
        <v>44374</v>
      </c>
      <c r="C11" s="15">
        <v>44375</v>
      </c>
      <c r="D11" s="15">
        <v>44376</v>
      </c>
      <c r="E11" s="15">
        <v>44377</v>
      </c>
      <c r="F11" s="15">
        <v>44378</v>
      </c>
      <c r="G11" s="15">
        <v>44379</v>
      </c>
      <c r="H11" s="15">
        <v>44380</v>
      </c>
    </row>
    <row r="12" spans="1:8" ht="57.9" customHeight="1">
      <c r="A12" s="8"/>
      <c r="B12" s="80" t="s">
        <v>8</v>
      </c>
      <c r="C12" s="14" t="s">
        <v>44</v>
      </c>
      <c r="D12" s="15"/>
      <c r="E12" s="14" t="s">
        <v>44</v>
      </c>
      <c r="F12" s="15"/>
      <c r="G12" s="14" t="s">
        <v>44</v>
      </c>
      <c r="H12" s="15"/>
    </row>
    <row r="13" spans="1:8" ht="19.5" customHeight="1">
      <c r="A13" s="8"/>
      <c r="B13" s="13">
        <f t="array" ref="B13:C13">DaysAndWeeks+DATE(CalendarYear,6,1)-WEEKDAY(DATE(CalendarYear,6,1),(WeekStart="Monday")+1)+36</f>
        <v>44381</v>
      </c>
      <c r="C13" s="13">
        <v>44382</v>
      </c>
      <c r="D13" s="11" t="s">
        <v>1</v>
      </c>
      <c r="E13" s="69"/>
      <c r="F13" s="69"/>
      <c r="G13" s="69"/>
      <c r="H13" s="70"/>
    </row>
    <row r="14" spans="1:8" ht="57.9" customHeight="1">
      <c r="A14" s="8"/>
      <c r="B14" s="13"/>
      <c r="C14" s="13"/>
      <c r="D14" s="12"/>
      <c r="E14" s="71"/>
      <c r="F14" s="71"/>
      <c r="G14" s="71"/>
      <c r="H14" s="72"/>
    </row>
  </sheetData>
  <mergeCells count="1">
    <mergeCell ref="E13:H14"/>
  </mergeCells>
  <conditionalFormatting sqref="B11:H11 B13:C13">
    <cfRule type="expression" dxfId="20" priority="4">
      <formula>AND(DAY(B11)&gt;=1,DAY(B11)&lt;=15)</formula>
    </cfRule>
  </conditionalFormatting>
  <conditionalFormatting sqref="B3:G3">
    <cfRule type="expression" dxfId="19" priority="3">
      <formula>DAY(B3)&gt;8</formula>
    </cfRule>
  </conditionalFormatting>
  <conditionalFormatting sqref="D13">
    <cfRule type="expression" dxfId="18" priority="1">
      <formula>AND(DAY(D13)&gt;=1,DAY(D13)&lt;=15)</formula>
    </cfRule>
  </conditionalFormatting>
  <dataValidations count="9">
    <dataValidation allowBlank="1" showInputMessage="1" showErrorMessage="1" prompt="Automatically determined weekday" sqref="C2:H2" xr:uid="{00000000-0002-0000-0500-000000000000}"/>
    <dataValidation allowBlank="1" showErrorMessage="1" prompt="The year in this cell is automatically updated based on the year entered in January worksheet. Calendar below has dates for previous and next month with lighter font shade" sqref="B1" xr:uid="{00000000-0002-0000-0500-000001000000}"/>
    <dataValidation allowBlank="1" showInputMessage="1" showErrorMessage="1" prompt="This row &amp; rows 5, 7, 9, 11 &amp; 13 contain calendar days of the week. If this cell doesn’t contain the number 1, then it is a day from the previous month. Enter notes in cell E13" sqref="B3" xr:uid="{00000000-0002-0000-0500-000002000000}"/>
    <dataValidation allowBlank="1" showInputMessage="1" showErrorMessage="1" prompt="This row contains the weekday names for this calendar. This cell contains the starting day of the week. To change the starting day, enter a new weekday in cell K4 of the January worksheet" sqref="B2" xr:uid="{00000000-0002-0000-0500-000003000000}"/>
    <dataValidation allowBlank="1" showInputMessage="1" showErrorMessage="1" prompt="June month calendar" sqref="A1" xr:uid="{00000000-0002-0000-0500-000005000000}"/>
    <dataValidation allowBlank="1" showInputMessage="1" showErrorMessage="1" prompt="Enter Notes in the cell at right" sqref="D13:D14" xr:uid="{00000000-0002-0000-0500-000006000000}"/>
    <dataValidation allowBlank="1" showInputMessage="1" showErrorMessage="1" prompt="Enter Notes in this cell" sqref="E13:H14" xr:uid="{00000000-0002-0000-0500-000007000000}"/>
    <dataValidation allowBlank="1" showInputMessage="1" showErrorMessage="1" prompt="This row &amp; rows 6, 8, 10, 12, &amp; 14 are cells for entering daily notes related to the calendar day in the cell above" sqref="B4" xr:uid="{00000000-0002-0000-0500-000008000000}"/>
    <dataValidation allowBlank="1" showInputMessage="1" showErrorMessage="1" prompt="The year in this cell is automatically updated. Select another year in cell K3 of the January worksheet to change the year" sqref="C1" xr:uid="{3B5EBA9E-6F2A-4A06-88F5-C22A25660616}"/>
  </dataValidations>
  <printOptions horizontalCentered="1" verticalCentered="1"/>
  <pageMargins left="0.7" right="0.7" top="0.75" bottom="0.75" header="0.3" footer="0.3"/>
  <pageSetup scale="89" orientation="landscape" r:id="rId1"/>
  <headerFooter differentFirst="1"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/>
    <pageSetUpPr fitToPage="1"/>
  </sheetPr>
  <dimension ref="A1:H14"/>
  <sheetViews>
    <sheetView showGridLines="0" zoomScale="90" zoomScaleNormal="90" workbookViewId="0">
      <selection activeCell="K1" sqref="K1"/>
    </sheetView>
  </sheetViews>
  <sheetFormatPr defaultColWidth="8.90625" defaultRowHeight="13.8"/>
  <cols>
    <col min="1" max="1" width="2.81640625" customWidth="1"/>
    <col min="2" max="2" width="18.453125" customWidth="1"/>
    <col min="3" max="8" width="17.81640625" customWidth="1"/>
    <col min="9" max="9" width="2.81640625" customWidth="1"/>
    <col min="10" max="10" width="10.6328125" customWidth="1"/>
  </cols>
  <sheetData>
    <row r="1" spans="1:8" ht="59.25" customHeight="1">
      <c r="A1" s="8"/>
      <c r="B1" s="45" t="str">
        <f>"July "&amp;CalendarYear</f>
        <v>July 2021</v>
      </c>
      <c r="C1" s="46"/>
      <c r="D1" s="46"/>
      <c r="E1" s="47"/>
      <c r="F1" s="47"/>
      <c r="G1" s="47"/>
      <c r="H1" s="48"/>
    </row>
    <row r="2" spans="1:8" ht="21.75" customHeight="1">
      <c r="A2" s="8"/>
      <c r="B2" s="9" t="str">
        <f>IF(WeekStart="SUNDAY", "SUNDAY","MONDAY")</f>
        <v>SUNDAY</v>
      </c>
      <c r="C2" s="9" t="str">
        <f t="shared" ref="C2:H2" si="0">UPPER(TEXT(C3,"dddd"))</f>
        <v>MONDAY</v>
      </c>
      <c r="D2" s="9" t="str">
        <f t="shared" si="0"/>
        <v>TUESDAY</v>
      </c>
      <c r="E2" s="9" t="str">
        <f t="shared" si="0"/>
        <v>WEDNESDAY</v>
      </c>
      <c r="F2" s="9" t="str">
        <f t="shared" si="0"/>
        <v>THURSDAY</v>
      </c>
      <c r="G2" s="9" t="str">
        <f t="shared" si="0"/>
        <v>FRIDAY</v>
      </c>
      <c r="H2" s="9" t="str">
        <f t="shared" si="0"/>
        <v>SATURDAY</v>
      </c>
    </row>
    <row r="3" spans="1:8" ht="19.5" customHeight="1">
      <c r="A3" s="8"/>
      <c r="B3" s="15">
        <f t="array" ref="B3:H3">DaysAndWeeks+DATE(CalendarYear,7,1)-WEEKDAY(DATE(CalendarYear,7,1),(WeekStart="Monday")+1)+1</f>
        <v>44374</v>
      </c>
      <c r="C3" s="15">
        <v>44375</v>
      </c>
      <c r="D3" s="15">
        <v>44376</v>
      </c>
      <c r="E3" s="15">
        <v>44377</v>
      </c>
      <c r="F3" s="15">
        <v>44378</v>
      </c>
      <c r="G3" s="15">
        <v>44379</v>
      </c>
      <c r="H3" s="15">
        <v>44380</v>
      </c>
    </row>
    <row r="4" spans="1:8" ht="57.9" customHeight="1">
      <c r="A4" s="8"/>
      <c r="B4" s="15"/>
      <c r="C4" s="15"/>
      <c r="D4" s="15"/>
      <c r="E4" s="15"/>
      <c r="F4" s="74" t="s">
        <v>40</v>
      </c>
      <c r="G4" s="14" t="s">
        <v>44</v>
      </c>
      <c r="H4" s="15"/>
    </row>
    <row r="5" spans="1:8" ht="19.5" customHeight="1">
      <c r="A5" s="8"/>
      <c r="B5" s="13">
        <f t="array" ref="B5:H5">DaysAndWeeks+DATE(CalendarYear,7,1)-WEEKDAY(DATE(CalendarYear,7,1),(WeekStart="Monday")+1)+8</f>
        <v>44381</v>
      </c>
      <c r="C5" s="13">
        <v>44382</v>
      </c>
      <c r="D5" s="13">
        <v>44383</v>
      </c>
      <c r="E5" s="13">
        <v>44384</v>
      </c>
      <c r="F5" s="13">
        <v>44385</v>
      </c>
      <c r="G5" s="13">
        <v>44386</v>
      </c>
      <c r="H5" s="13">
        <v>44387</v>
      </c>
    </row>
    <row r="6" spans="1:8" ht="57.9" customHeight="1">
      <c r="A6" s="8"/>
      <c r="B6" s="14" t="s">
        <v>43</v>
      </c>
      <c r="C6" s="14" t="s">
        <v>44</v>
      </c>
      <c r="D6" s="13"/>
      <c r="E6" s="14" t="s">
        <v>44</v>
      </c>
      <c r="F6" s="74" t="s">
        <v>40</v>
      </c>
      <c r="G6" s="14" t="s">
        <v>44</v>
      </c>
      <c r="H6" s="13"/>
    </row>
    <row r="7" spans="1:8" ht="19.5" customHeight="1">
      <c r="A7" s="8"/>
      <c r="B7" s="15">
        <f t="array" ref="B7:H7">DaysAndWeeks+DATE(CalendarYear,7,1)-WEEKDAY(DATE(CalendarYear,7,1),(WeekStart="Monday")+1)+15</f>
        <v>44388</v>
      </c>
      <c r="C7" s="15">
        <v>44389</v>
      </c>
      <c r="D7" s="15">
        <v>44390</v>
      </c>
      <c r="E7" s="15">
        <v>44391</v>
      </c>
      <c r="F7" s="15">
        <v>44392</v>
      </c>
      <c r="G7" s="15">
        <v>44393</v>
      </c>
      <c r="H7" s="15">
        <v>44394</v>
      </c>
    </row>
    <row r="8" spans="1:8" ht="57.9" customHeight="1">
      <c r="A8" s="8"/>
      <c r="B8" s="14" t="s">
        <v>43</v>
      </c>
      <c r="C8" s="92" t="s">
        <v>42</v>
      </c>
      <c r="D8" s="92"/>
      <c r="E8" s="92"/>
      <c r="F8" s="92"/>
      <c r="G8" s="92"/>
      <c r="H8" s="92"/>
    </row>
    <row r="9" spans="1:8" ht="19.5" customHeight="1">
      <c r="A9" s="8"/>
      <c r="B9" s="13">
        <f t="array" ref="B9:H9">DaysAndWeeks+DATE(CalendarYear,7,1)-WEEKDAY(DATE(CalendarYear,7,1),(WeekStart="Monday")+1)+22</f>
        <v>44395</v>
      </c>
      <c r="C9" s="13">
        <v>44396</v>
      </c>
      <c r="D9" s="13">
        <v>44397</v>
      </c>
      <c r="E9" s="13">
        <v>44398</v>
      </c>
      <c r="F9" s="13">
        <v>44399</v>
      </c>
      <c r="G9" s="13">
        <v>44400</v>
      </c>
      <c r="H9" s="13">
        <v>44401</v>
      </c>
    </row>
    <row r="10" spans="1:8" ht="57.9" customHeight="1">
      <c r="A10" s="8"/>
      <c r="B10" s="13" t="s">
        <v>47</v>
      </c>
      <c r="C10" s="14" t="s">
        <v>44</v>
      </c>
      <c r="D10" s="13"/>
      <c r="E10" s="14" t="s">
        <v>44</v>
      </c>
      <c r="F10" s="74" t="s">
        <v>40</v>
      </c>
      <c r="G10" s="14" t="s">
        <v>44</v>
      </c>
      <c r="H10" s="13"/>
    </row>
    <row r="11" spans="1:8" ht="19.5" customHeight="1">
      <c r="A11" s="8"/>
      <c r="B11" s="15">
        <f t="array" ref="B11:H11">DaysAndWeeks+DATE(CalendarYear,7,1)-WEEKDAY(DATE(CalendarYear,7,1),(WeekStart="Monday")+1)+29</f>
        <v>44402</v>
      </c>
      <c r="C11" s="15">
        <v>44403</v>
      </c>
      <c r="D11" s="15">
        <v>44404</v>
      </c>
      <c r="E11" s="15">
        <v>44405</v>
      </c>
      <c r="F11" s="15">
        <v>44406</v>
      </c>
      <c r="G11" s="15">
        <v>44407</v>
      </c>
      <c r="H11" s="15">
        <v>44408</v>
      </c>
    </row>
    <row r="12" spans="1:8" ht="57.9" customHeight="1">
      <c r="A12" s="8"/>
      <c r="B12" s="14" t="s">
        <v>43</v>
      </c>
      <c r="C12" s="14" t="s">
        <v>44</v>
      </c>
      <c r="D12" s="15"/>
      <c r="E12" s="14" t="s">
        <v>44</v>
      </c>
      <c r="F12" s="74" t="s">
        <v>40</v>
      </c>
      <c r="G12" s="14" t="s">
        <v>44</v>
      </c>
      <c r="H12" s="15"/>
    </row>
    <row r="13" spans="1:8" ht="19.5" customHeight="1">
      <c r="A13" s="8"/>
      <c r="B13" s="13">
        <f t="array" ref="B13:C13">DaysAndWeeks+DATE(CalendarYear,7,1)-WEEKDAY(DATE(CalendarYear,7,1),(WeekStart="Monday")+1)+36</f>
        <v>44409</v>
      </c>
      <c r="C13" s="13">
        <v>44410</v>
      </c>
      <c r="D13" s="11" t="s">
        <v>1</v>
      </c>
      <c r="E13" s="69"/>
      <c r="F13" s="69"/>
      <c r="G13" s="69"/>
      <c r="H13" s="70"/>
    </row>
    <row r="14" spans="1:8" ht="57.9" customHeight="1">
      <c r="A14" s="8"/>
      <c r="B14" s="13"/>
      <c r="C14" s="13"/>
      <c r="D14" s="12"/>
      <c r="E14" s="71"/>
      <c r="F14" s="71"/>
      <c r="G14" s="71"/>
      <c r="H14" s="72"/>
    </row>
  </sheetData>
  <dataConsolidate/>
  <mergeCells count="2">
    <mergeCell ref="E13:H14"/>
    <mergeCell ref="C8:H8"/>
  </mergeCells>
  <conditionalFormatting sqref="B11:H11 B13:C13">
    <cfRule type="expression" dxfId="17" priority="4">
      <formula>AND(DAY(B11)&gt;=1,DAY(B11)&lt;=15)</formula>
    </cfRule>
  </conditionalFormatting>
  <conditionalFormatting sqref="B3:G3">
    <cfRule type="expression" dxfId="16" priority="3">
      <formula>DAY(B3)&gt;8</formula>
    </cfRule>
  </conditionalFormatting>
  <conditionalFormatting sqref="D13">
    <cfRule type="expression" dxfId="15" priority="1">
      <formula>AND(DAY(D13)&gt;=1,DAY(D13)&lt;=15)</formula>
    </cfRule>
  </conditionalFormatting>
  <dataValidations count="9">
    <dataValidation allowBlank="1" showInputMessage="1" showErrorMessage="1" prompt="Automatically determined weekday" sqref="C2:H2" xr:uid="{00000000-0002-0000-0600-000000000000}"/>
    <dataValidation allowBlank="1" showErrorMessage="1" prompt="The year in this cell is automatically updated based on the year entered in January worksheet. Calendar below has dates for previous and next month with lighter font shade" sqref="B1" xr:uid="{00000000-0002-0000-0600-000001000000}"/>
    <dataValidation allowBlank="1" showInputMessage="1" showErrorMessage="1" prompt="This row &amp; rows 5, 7, 9, 11 &amp; 13 contain calendar days of the week. If this cell doesn’t contain the number 1, then it is a day from the previous month. Enter notes in cell E13" sqref="B3" xr:uid="{00000000-0002-0000-0600-000002000000}"/>
    <dataValidation allowBlank="1" showInputMessage="1" showErrorMessage="1" prompt="This row contains the weekday names for this calendar. This cell contains the starting day of the week. To change the starting day, enter a new weekday in cell K4 of the January worksheet" sqref="B2" xr:uid="{00000000-0002-0000-0600-000003000000}"/>
    <dataValidation allowBlank="1" showInputMessage="1" showErrorMessage="1" prompt="The year in this cell is automatically updated. Select another year in cell K3 of the January worksheet to change the year" sqref="C1" xr:uid="{00000000-0002-0000-0600-000004000000}"/>
    <dataValidation allowBlank="1" showInputMessage="1" showErrorMessage="1" prompt="July month calendar" sqref="A1" xr:uid="{00000000-0002-0000-0600-000005000000}"/>
    <dataValidation allowBlank="1" showInputMessage="1" showErrorMessage="1" prompt="Enter Notes in the cell at right" sqref="D13:D14" xr:uid="{00000000-0002-0000-0600-000006000000}"/>
    <dataValidation allowBlank="1" showInputMessage="1" showErrorMessage="1" prompt="Enter Notes in this cell" sqref="E13:H14" xr:uid="{00000000-0002-0000-0600-000007000000}"/>
    <dataValidation allowBlank="1" showInputMessage="1" showErrorMessage="1" prompt="This row &amp; rows 6, 8, 10, 12, &amp; 14 are cells for entering daily notes related to the calendar day in the cell above" sqref="B4" xr:uid="{00000000-0002-0000-0600-000008000000}"/>
  </dataValidations>
  <printOptions horizontalCentered="1" verticalCentered="1"/>
  <pageMargins left="0.7" right="0.7" top="0.75" bottom="0.75" header="0.3" footer="0.3"/>
  <pageSetup scale="89" orientation="landscape" r:id="rId1"/>
  <headerFooter differentFirst="1"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8"/>
    <pageSetUpPr fitToPage="1"/>
  </sheetPr>
  <dimension ref="A1:H14"/>
  <sheetViews>
    <sheetView showGridLines="0" zoomScale="90" zoomScaleNormal="90" workbookViewId="0">
      <selection activeCell="K1" sqref="K1"/>
    </sheetView>
  </sheetViews>
  <sheetFormatPr defaultColWidth="8.90625" defaultRowHeight="13.8"/>
  <cols>
    <col min="1" max="1" width="2.81640625" customWidth="1"/>
    <col min="2" max="2" width="18.453125" customWidth="1"/>
    <col min="3" max="8" width="17.81640625" customWidth="1"/>
    <col min="9" max="9" width="2.81640625" customWidth="1"/>
    <col min="10" max="10" width="10.6328125" customWidth="1"/>
  </cols>
  <sheetData>
    <row r="1" spans="1:8" ht="59.25" customHeight="1">
      <c r="A1" s="8"/>
      <c r="B1" s="49" t="str">
        <f>"August "&amp;CalendarYear</f>
        <v>August 2021</v>
      </c>
      <c r="C1" s="50"/>
      <c r="D1" s="50"/>
      <c r="E1" s="51"/>
      <c r="F1" s="51"/>
      <c r="G1" s="51"/>
      <c r="H1" s="52"/>
    </row>
    <row r="2" spans="1:8" ht="21.75" customHeight="1">
      <c r="A2" s="8"/>
      <c r="B2" s="9" t="str">
        <f>IF(WeekStart="SUNDAY", "SUNDAY","MONDAY")</f>
        <v>SUNDAY</v>
      </c>
      <c r="C2" s="9" t="str">
        <f t="shared" ref="C2:H2" si="0">UPPER(TEXT(C3,"dddd"))</f>
        <v>MONDAY</v>
      </c>
      <c r="D2" s="9" t="str">
        <f t="shared" si="0"/>
        <v>TUESDAY</v>
      </c>
      <c r="E2" s="9" t="str">
        <f t="shared" si="0"/>
        <v>WEDNESDAY</v>
      </c>
      <c r="F2" s="9" t="str">
        <f t="shared" si="0"/>
        <v>THURSDAY</v>
      </c>
      <c r="G2" s="9" t="str">
        <f t="shared" si="0"/>
        <v>FRIDAY</v>
      </c>
      <c r="H2" s="9" t="str">
        <f t="shared" si="0"/>
        <v>SATURDAY</v>
      </c>
    </row>
    <row r="3" spans="1:8" ht="19.5" customHeight="1">
      <c r="A3" s="8"/>
      <c r="B3" s="15">
        <f t="array" ref="B3:H3">DaysAndWeeks+DATE(CalendarYear,8,1)-WEEKDAY(DATE(CalendarYear,8,1),(WeekStart="Monday")+1)+1</f>
        <v>44409</v>
      </c>
      <c r="C3" s="15">
        <v>44410</v>
      </c>
      <c r="D3" s="15">
        <v>44411</v>
      </c>
      <c r="E3" s="15">
        <v>44412</v>
      </c>
      <c r="F3" s="15">
        <v>44413</v>
      </c>
      <c r="G3" s="15">
        <v>44414</v>
      </c>
      <c r="H3" s="15">
        <v>44415</v>
      </c>
    </row>
    <row r="4" spans="1:8" ht="65.400000000000006" customHeight="1">
      <c r="A4" s="8"/>
      <c r="B4" s="80" t="s">
        <v>20</v>
      </c>
      <c r="C4" s="14" t="s">
        <v>44</v>
      </c>
      <c r="D4" s="15"/>
      <c r="E4" s="14" t="s">
        <v>44</v>
      </c>
      <c r="F4" s="74" t="s">
        <v>40</v>
      </c>
      <c r="G4" s="14" t="s">
        <v>44</v>
      </c>
      <c r="H4" s="80" t="s">
        <v>25</v>
      </c>
    </row>
    <row r="5" spans="1:8" ht="19.5" customHeight="1">
      <c r="A5" s="8"/>
      <c r="B5" s="13">
        <f t="array" ref="B5:H5">DaysAndWeeks+DATE(CalendarYear,8,1)-WEEKDAY(DATE(CalendarYear,8,1),(WeekStart="Monday")+1)+8</f>
        <v>44416</v>
      </c>
      <c r="C5" s="13">
        <v>44417</v>
      </c>
      <c r="D5" s="13">
        <v>44418</v>
      </c>
      <c r="E5" s="13">
        <v>44419</v>
      </c>
      <c r="F5" s="13">
        <v>44420</v>
      </c>
      <c r="G5" s="13">
        <v>44421</v>
      </c>
      <c r="H5" s="13">
        <v>44422</v>
      </c>
    </row>
    <row r="6" spans="1:8" ht="57.9" customHeight="1">
      <c r="A6" s="8"/>
      <c r="B6" s="14" t="s">
        <v>43</v>
      </c>
      <c r="C6" s="14" t="s">
        <v>44</v>
      </c>
      <c r="D6" s="13"/>
      <c r="E6" s="14" t="s">
        <v>44</v>
      </c>
      <c r="F6" s="74" t="s">
        <v>40</v>
      </c>
      <c r="G6" s="14" t="s">
        <v>44</v>
      </c>
      <c r="H6" s="13"/>
    </row>
    <row r="7" spans="1:8" ht="19.5" customHeight="1">
      <c r="A7" s="8"/>
      <c r="B7" s="15">
        <f t="array" ref="B7:H7">DaysAndWeeks+DATE(CalendarYear,8,1)-WEEKDAY(DATE(CalendarYear,8,1),(WeekStart="Monday")+1)+15</f>
        <v>44423</v>
      </c>
      <c r="C7" s="15">
        <v>44424</v>
      </c>
      <c r="D7" s="15">
        <v>44425</v>
      </c>
      <c r="E7" s="15">
        <v>44426</v>
      </c>
      <c r="F7" s="15">
        <v>44427</v>
      </c>
      <c r="G7" s="15">
        <v>44428</v>
      </c>
      <c r="H7" s="15">
        <v>44429</v>
      </c>
    </row>
    <row r="8" spans="1:8" ht="57.9" customHeight="1">
      <c r="A8" s="8"/>
      <c r="B8" s="14" t="s">
        <v>43</v>
      </c>
      <c r="C8" s="14" t="s">
        <v>44</v>
      </c>
      <c r="D8" s="15"/>
      <c r="E8" s="14" t="s">
        <v>44</v>
      </c>
      <c r="F8" s="74" t="s">
        <v>40</v>
      </c>
      <c r="G8" s="14" t="s">
        <v>44</v>
      </c>
      <c r="H8" s="15"/>
    </row>
    <row r="9" spans="1:8" ht="19.5" customHeight="1">
      <c r="A9" s="8"/>
      <c r="B9" s="13">
        <f t="array" ref="B9:H9">DaysAndWeeks+DATE(CalendarYear,8,1)-WEEKDAY(DATE(CalendarYear,8,1),(WeekStart="Monday")+1)+22</f>
        <v>44430</v>
      </c>
      <c r="C9" s="13">
        <v>44431</v>
      </c>
      <c r="D9" s="13">
        <v>44432</v>
      </c>
      <c r="E9" s="13">
        <v>44433</v>
      </c>
      <c r="F9" s="13">
        <v>44434</v>
      </c>
      <c r="G9" s="13">
        <v>44435</v>
      </c>
      <c r="H9" s="13">
        <v>44436</v>
      </c>
    </row>
    <row r="10" spans="1:8" ht="57.9" customHeight="1">
      <c r="A10" s="8"/>
      <c r="B10" s="14" t="s">
        <v>43</v>
      </c>
      <c r="C10" s="14" t="s">
        <v>44</v>
      </c>
      <c r="D10" s="13"/>
      <c r="E10" s="14" t="s">
        <v>44</v>
      </c>
      <c r="F10" s="74" t="s">
        <v>40</v>
      </c>
      <c r="G10" s="81" t="s">
        <v>23</v>
      </c>
      <c r="H10" s="81"/>
    </row>
    <row r="11" spans="1:8" ht="19.5" customHeight="1">
      <c r="A11" s="8"/>
      <c r="B11" s="15">
        <f t="array" ref="B11:H11">DaysAndWeeks+DATE(CalendarYear,8,1)-WEEKDAY(DATE(CalendarYear,8,1),(WeekStart="Monday")+1)+29</f>
        <v>44437</v>
      </c>
      <c r="C11" s="15">
        <v>44438</v>
      </c>
      <c r="D11" s="15">
        <v>44439</v>
      </c>
      <c r="E11" s="15">
        <v>44440</v>
      </c>
      <c r="F11" s="15">
        <v>44441</v>
      </c>
      <c r="G11" s="15">
        <v>44442</v>
      </c>
      <c r="H11" s="15">
        <v>44443</v>
      </c>
    </row>
    <row r="12" spans="1:8" ht="57.9" customHeight="1">
      <c r="A12" s="8"/>
      <c r="B12" s="80" t="s">
        <v>24</v>
      </c>
      <c r="C12" s="14" t="s">
        <v>44</v>
      </c>
      <c r="D12" s="15"/>
      <c r="E12" s="15"/>
      <c r="F12" s="15"/>
      <c r="G12" s="15"/>
      <c r="H12" s="15"/>
    </row>
    <row r="13" spans="1:8" ht="19.5" customHeight="1">
      <c r="A13" s="8"/>
      <c r="B13" s="13">
        <f t="array" ref="B13:C13">DaysAndWeeks+DATE(CalendarYear,8,1)-WEEKDAY(DATE(CalendarYear,8,1),(WeekStart="Monday")+1)+36</f>
        <v>44444</v>
      </c>
      <c r="C13" s="13">
        <v>44445</v>
      </c>
      <c r="D13" s="11" t="s">
        <v>1</v>
      </c>
      <c r="E13" s="69"/>
      <c r="F13" s="69"/>
      <c r="G13" s="69"/>
      <c r="H13" s="70"/>
    </row>
    <row r="14" spans="1:8" ht="57.9" customHeight="1">
      <c r="A14" s="8"/>
      <c r="B14" s="13"/>
      <c r="C14" s="13"/>
      <c r="D14" s="12"/>
      <c r="E14" s="71"/>
      <c r="F14" s="71"/>
      <c r="G14" s="71"/>
      <c r="H14" s="72"/>
    </row>
  </sheetData>
  <mergeCells count="2">
    <mergeCell ref="E13:H14"/>
    <mergeCell ref="G10:H10"/>
  </mergeCells>
  <conditionalFormatting sqref="B11:H11 B13:C13">
    <cfRule type="expression" dxfId="14" priority="4">
      <formula>AND(DAY(B11)&gt;=1,DAY(B11)&lt;=15)</formula>
    </cfRule>
  </conditionalFormatting>
  <conditionalFormatting sqref="B3:G3">
    <cfRule type="expression" dxfId="13" priority="3">
      <formula>DAY(B3)&gt;8</formula>
    </cfRule>
  </conditionalFormatting>
  <conditionalFormatting sqref="D13">
    <cfRule type="expression" dxfId="12" priority="1">
      <formula>AND(DAY(D13)&gt;=1,DAY(D13)&lt;=15)</formula>
    </cfRule>
  </conditionalFormatting>
  <dataValidations count="9">
    <dataValidation allowBlank="1" showInputMessage="1" showErrorMessage="1" prompt="Automatically determined weekday" sqref="C2:H2" xr:uid="{00000000-0002-0000-0700-000000000000}"/>
    <dataValidation allowBlank="1" showErrorMessage="1" prompt="The year in this cell is automatically updated based on the year entered in January worksheet. Calendar below has dates for previous and next month with lighter font shade" sqref="B1" xr:uid="{00000000-0002-0000-0700-000001000000}"/>
    <dataValidation allowBlank="1" showInputMessage="1" showErrorMessage="1" prompt="This row &amp; rows 5, 7, 9, 11 &amp; 13 contain calendar days of the week. If this cell doesn’t contain the number 1, then it is a day from the previous month. Enter notes in cell E13" sqref="B3" xr:uid="{00000000-0002-0000-0700-000002000000}"/>
    <dataValidation allowBlank="1" showInputMessage="1" showErrorMessage="1" prompt="This row contains the weekday names for this calendar. This cell contains the starting day of the week. To change the starting day, enter a new weekday in cell K4 of the January worksheet" sqref="B2" xr:uid="{00000000-0002-0000-0700-000003000000}"/>
    <dataValidation allowBlank="1" showInputMessage="1" showErrorMessage="1" prompt="August month calendar" sqref="A1" xr:uid="{00000000-0002-0000-0700-000005000000}"/>
    <dataValidation allowBlank="1" showInputMessage="1" showErrorMessage="1" prompt="Enter Notes in the cell at right" sqref="D13:D14" xr:uid="{00000000-0002-0000-0700-000006000000}"/>
    <dataValidation allowBlank="1" showInputMessage="1" showErrorMessage="1" prompt="Enter Notes in this cell" sqref="E13:H14" xr:uid="{00000000-0002-0000-0700-000007000000}"/>
    <dataValidation allowBlank="1" showInputMessage="1" showErrorMessage="1" prompt="This row &amp; rows 6, 8, 10, 12, &amp; 14 are cells for entering daily notes related to the calendar day in the cell above" sqref="B4" xr:uid="{00000000-0002-0000-0700-000008000000}"/>
    <dataValidation allowBlank="1" showInputMessage="1" showErrorMessage="1" prompt="The year in this cell is automatically updated. Select another year in cell K3 of the January worksheet to change the year" sqref="C1" xr:uid="{66CA7BBB-AB5C-45C6-8652-E95B2C7872CF}"/>
  </dataValidations>
  <printOptions horizontalCentered="1" verticalCentered="1"/>
  <pageMargins left="0.7" right="0.7" top="0.75" bottom="0.75" header="0.3" footer="0.3"/>
  <pageSetup scale="89" orientation="landscape" r:id="rId1"/>
  <headerFooter differentFirst="1"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5DA10363-92EC-4580-AE8C-D8F6C7EC38E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F8A8BCD-244E-41CF-AC5A-813C9AEC7F3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D90E721-6104-41D1-93BF-62E14EE01C6F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TM11907363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28</vt:i4>
      </vt:variant>
    </vt:vector>
  </HeadingPairs>
  <TitlesOfParts>
    <vt:vector size="41" baseType="lpstr">
      <vt:lpstr>Cover</vt:lpstr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Cover!Print_Area</vt:lpstr>
      <vt:lpstr>January!Print_Area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2020-07-08T21:12:30Z</dcterms:created>
  <dcterms:modified xsi:type="dcterms:W3CDTF">2021-05-13T02:03:12Z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